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EstaPasta_de_trabalho" autoCompressPictures="0"/>
  <mc:AlternateContent xmlns:mc="http://schemas.openxmlformats.org/markup-compatibility/2006">
    <mc:Choice Requires="x15">
      <x15ac:absPath xmlns:x15ac="http://schemas.microsoft.com/office/spreadsheetml/2010/11/ac" url="Z:\GCSE\GERCS - CONTAS SETORIAIS\CONTA BANDEIRAS\1. Operação Bandeiras\Publicações\2024\5.mai.24\Bandeiras\"/>
    </mc:Choice>
  </mc:AlternateContent>
  <xr:revisionPtr revIDLastSave="0" documentId="13_ncr:1_{403E66A9-A3A8-4390-B967-5CAFBD96489F}" xr6:coauthVersionLast="47" xr6:coauthVersionMax="47" xr10:uidLastSave="{00000000-0000-0000-0000-000000000000}"/>
  <bookViews>
    <workbookView xWindow="-120" yWindow="-120" windowWidth="20730" windowHeight="11040" tabRatio="929" activeTab="1" xr2:uid="{00000000-000D-0000-FFFF-FFFF00000000}"/>
  </bookViews>
  <sheets>
    <sheet name="Capa" sheetId="12" r:id="rId1"/>
    <sheet name="Demonstrativo Consolidado" sheetId="14" r:id="rId2"/>
    <sheet name="Dem.Valores Repassados Maio" sheetId="55" r:id="rId3"/>
  </sheets>
  <definedNames>
    <definedName name="_xlnm._FilterDatabase" localSheetId="2" hidden="1">'Dem.Valores Repassados Maio'!$A$17:$H$93</definedName>
    <definedName name="_xlnm.Print_Area" localSheetId="2">'Dem.Valores Repassados Maio'!$A$1:$E$88</definedName>
    <definedName name="_xlnm.Print_Area" localSheetId="1">'Demonstrativo Consolidado'!$A$1:$U$35</definedName>
    <definedName name="_xlnm.Print_Titles" localSheetId="2">'Dem.Valores Repassados Maio'!$17:$17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12" i="14" l="1"/>
  <c r="D16" i="55" l="1"/>
  <c r="C16" i="55"/>
  <c r="F16" i="55" l="1"/>
  <c r="E16" i="55"/>
  <c r="G16" i="55" s="1"/>
  <c r="P10" i="14" l="1"/>
  <c r="Q10" i="14" l="1"/>
  <c r="T10" i="14" l="1"/>
  <c r="O10" i="14"/>
  <c r="R10" i="14" s="1"/>
  <c r="P14" i="14" l="1"/>
  <c r="P12" i="14"/>
  <c r="Q21" i="14"/>
  <c r="Q20" i="14"/>
  <c r="P20" i="14"/>
  <c r="P21" i="14"/>
  <c r="O20" i="14"/>
  <c r="Q19" i="14"/>
  <c r="P19" i="14"/>
  <c r="O19" i="14"/>
  <c r="Q18" i="14"/>
  <c r="P18" i="14"/>
  <c r="O18" i="14"/>
  <c r="O17" i="14"/>
  <c r="Q17" i="14"/>
  <c r="P17" i="14"/>
  <c r="Q16" i="14" l="1"/>
  <c r="P16" i="14"/>
  <c r="O16" i="14"/>
  <c r="P15" i="14"/>
  <c r="Q15" i="14"/>
  <c r="O15" i="14"/>
  <c r="Q14" i="14"/>
  <c r="O14" i="14"/>
  <c r="Q13" i="14" l="1"/>
  <c r="P13" i="14"/>
  <c r="O13" i="14"/>
  <c r="O12" i="14" l="1"/>
  <c r="R21" i="14" l="1"/>
  <c r="S21" i="14"/>
  <c r="P11" i="14" l="1"/>
  <c r="R18" i="14" l="1"/>
  <c r="R17" i="14" l="1"/>
  <c r="R14" i="14" l="1"/>
  <c r="R12" i="14" l="1"/>
  <c r="Q11" i="14" l="1"/>
  <c r="T11" i="14" l="1"/>
  <c r="T20" i="14"/>
  <c r="T15" i="14"/>
  <c r="T17" i="14"/>
  <c r="T16" i="14"/>
  <c r="T18" i="14"/>
  <c r="T12" i="14"/>
  <c r="T14" i="14"/>
  <c r="T19" i="14"/>
  <c r="T21" i="1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tc={271F6346-65C9-4654-BBFF-65408D8ADE9A}</author>
    <author>tc={65040D07-3D3B-4550-9794-DC027CF13438}</author>
    <author>tc={07031464-3D65-475E-9503-F14071256173}</author>
  </authors>
  <commentList>
    <comment ref="C9" authorId="0" shapeId="0" xr:uid="{271F6346-65C9-4654-BBFF-65408D8ADE9A}">
      <text>
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Apenas na liquidação referência janeiro (mês civil março)</t>
      </text>
    </comment>
    <comment ref="C10" authorId="1" shapeId="0" xr:uid="{65040D07-3D3B-4550-9794-DC027CF13438}">
      <text>
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Valor informado no arquivo excel enviado pela ANEEL, anexo II</t>
      </text>
    </comment>
    <comment ref="C11" authorId="2" shapeId="0" xr:uid="{07031464-3D65-475E-9503-F14071256173}">
      <text>
        <t xml:space="preserve">[Comentário encadeado]
Sua versão do Excel permite que você leia este comentário encadeado, no entanto, as edições serão removidas se o arquivo for aberto em uma versão mais recente do Excel. Saiba mais: https://go.microsoft.com/fwlink/?linkid=870924
Comentário:
    Valor arrecadado no evento do prêmio mais recente
</t>
      </text>
    </comment>
  </commentList>
</comments>
</file>

<file path=xl/sharedStrings.xml><?xml version="1.0" encoding="utf-8"?>
<sst xmlns="http://schemas.openxmlformats.org/spreadsheetml/2006/main" count="148" uniqueCount="134">
  <si>
    <t xml:space="preserve">Mês de Liquidação_
Contabilização </t>
  </si>
  <si>
    <t>Distribuidoras Devedoras (qde/R$)</t>
  </si>
  <si>
    <t>Distribuidoras Credoras (qde/R$)</t>
  </si>
  <si>
    <t>Índice de Inadimplência</t>
  </si>
  <si>
    <t>Qde.</t>
  </si>
  <si>
    <t>Despacho 
Vl. Débitos (R$)</t>
  </si>
  <si>
    <t>Data</t>
  </si>
  <si>
    <t>Despacho 
Vl. Créditos (R$)</t>
  </si>
  <si>
    <t>Qde. Ds</t>
  </si>
  <si>
    <t>R$</t>
  </si>
  <si>
    <t>%</t>
  </si>
  <si>
    <t>Qde Ds</t>
  </si>
  <si>
    <t>Ano 
(competência)</t>
  </si>
  <si>
    <t>Despacho SGT/ANEEL</t>
  </si>
  <si>
    <t>Vl. Repassados
(R$)</t>
  </si>
  <si>
    <t>Vl. Depositados 
(R$)</t>
  </si>
  <si>
    <t>-</t>
  </si>
  <si>
    <t>CELPA</t>
  </si>
  <si>
    <t>ELETROPAULO</t>
  </si>
  <si>
    <t>CEAL</t>
  </si>
  <si>
    <t>CEA</t>
  </si>
  <si>
    <t>COPEL DISTRIB</t>
  </si>
  <si>
    <t>CEPISA</t>
  </si>
  <si>
    <t>CEMIG DISTRIB</t>
  </si>
  <si>
    <t>CPFL PAULISTA</t>
  </si>
  <si>
    <t xml:space="preserve"> </t>
  </si>
  <si>
    <t>No Mês</t>
  </si>
  <si>
    <t>No Acumulado</t>
  </si>
  <si>
    <t>CELESC DIST</t>
  </si>
  <si>
    <t>COELBA</t>
  </si>
  <si>
    <t>RGE SUL</t>
  </si>
  <si>
    <t>COSERN</t>
  </si>
  <si>
    <t>ENERGISA SE</t>
  </si>
  <si>
    <t>ELFSM</t>
  </si>
  <si>
    <t>NOVA PALMA</t>
  </si>
  <si>
    <t>MUX ENERGIA</t>
  </si>
  <si>
    <t>CEB DISTRIBUIC</t>
  </si>
  <si>
    <t>LIGHT</t>
  </si>
  <si>
    <t>AMPLA</t>
  </si>
  <si>
    <t>CELPE</t>
  </si>
  <si>
    <t>COELCE</t>
  </si>
  <si>
    <t>BANDEIRANTE</t>
  </si>
  <si>
    <t>ESCELSA</t>
  </si>
  <si>
    <t>ENERGISA MT</t>
  </si>
  <si>
    <t>CEMAR</t>
  </si>
  <si>
    <t>ENERGISA MS</t>
  </si>
  <si>
    <t>ENERGISA TO</t>
  </si>
  <si>
    <t>CPFL JAGUARI</t>
  </si>
  <si>
    <t>ELEKTRO</t>
  </si>
  <si>
    <t>CEEE DISTRIB</t>
  </si>
  <si>
    <t>COCEL</t>
  </si>
  <si>
    <t>DEMEI</t>
  </si>
  <si>
    <t>ELETROCAR</t>
  </si>
  <si>
    <t>CHESP DIST</t>
  </si>
  <si>
    <t>CELG</t>
  </si>
  <si>
    <t>CPFL PIRATINGA</t>
  </si>
  <si>
    <t>ENERGISA PB</t>
  </si>
  <si>
    <t>DMED</t>
  </si>
  <si>
    <t>AMAZONAS ENERG</t>
  </si>
  <si>
    <t>ENERGISA AC</t>
  </si>
  <si>
    <t>ENERGISA SS</t>
  </si>
  <si>
    <t>ENERGISA RO</t>
  </si>
  <si>
    <t>DCELT</t>
  </si>
  <si>
    <t>Mar_Jan¹</t>
  </si>
  <si>
    <t>CERTAJA</t>
  </si>
  <si>
    <t>COPREL COOPERATIVA</t>
  </si>
  <si>
    <t>CERILUZ DIST</t>
  </si>
  <si>
    <t>CRELUZ COOP</t>
  </si>
  <si>
    <t>CCEE</t>
  </si>
  <si>
    <t>COOPERALIANCA</t>
  </si>
  <si>
    <t>SULGIPE</t>
  </si>
  <si>
    <t>CERIM</t>
  </si>
  <si>
    <t>CERIPA ACL</t>
  </si>
  <si>
    <t>CETRIL</t>
  </si>
  <si>
    <t>CEJAMA</t>
  </si>
  <si>
    <t>CERBRANORTE</t>
  </si>
  <si>
    <t>COORSEL</t>
  </si>
  <si>
    <t>CERMISSOES</t>
  </si>
  <si>
    <t>CERTEL DIST</t>
  </si>
  <si>
    <t>COOPERLUZ DIST</t>
  </si>
  <si>
    <t>CRERAL DIST</t>
  </si>
  <si>
    <t>CERTHIL DISTRIBUICAO</t>
  </si>
  <si>
    <t>CERVAM</t>
  </si>
  <si>
    <t>CEGERO</t>
  </si>
  <si>
    <t>CERSAD DISTRIBUIDORA</t>
  </si>
  <si>
    <t>CEMIRIM D</t>
  </si>
  <si>
    <t>CEPRAG</t>
  </si>
  <si>
    <t>CERGAL</t>
  </si>
  <si>
    <t>Ago_Jun</t>
  </si>
  <si>
    <t>Set_Jul</t>
  </si>
  <si>
    <t>out_Ago</t>
  </si>
  <si>
    <t>Dez_Out</t>
  </si>
  <si>
    <t>fev_dez</t>
  </si>
  <si>
    <t>Abr_Fev</t>
  </si>
  <si>
    <t>Mai_Mar</t>
  </si>
  <si>
    <t>Jun_Abr</t>
  </si>
  <si>
    <t>ENERGISA MR</t>
  </si>
  <si>
    <t>COOPERMILA</t>
  </si>
  <si>
    <t>CODESAM</t>
  </si>
  <si>
    <t>COOPERZEM DIST</t>
  </si>
  <si>
    <t>CERFOX DIST</t>
  </si>
  <si>
    <t>câmara de comercialização de energia elétrica</t>
  </si>
  <si>
    <t>gerência de contabilização e liquidação</t>
  </si>
  <si>
    <t>valor (R$)</t>
  </si>
  <si>
    <t>percentual</t>
  </si>
  <si>
    <t>n° de agentes</t>
  </si>
  <si>
    <t>crédito a pagar (R$)</t>
  </si>
  <si>
    <t>caft ccee (R$)</t>
  </si>
  <si>
    <t>saldo conta (R$)</t>
  </si>
  <si>
    <t>prêmio de risco (R$)</t>
  </si>
  <si>
    <t>pagto devedores (R$)</t>
  </si>
  <si>
    <t>total para crédito (R$)</t>
  </si>
  <si>
    <t>inadimplência (R$)</t>
  </si>
  <si>
    <t>cnpj</t>
  </si>
  <si>
    <t>agente</t>
  </si>
  <si>
    <t>loss sharing</t>
  </si>
  <si>
    <t>valor a receber (R$)</t>
  </si>
  <si>
    <t>valor recebido (R$)</t>
  </si>
  <si>
    <t>valor não recebido (R$)</t>
  </si>
  <si>
    <t>observações</t>
  </si>
  <si>
    <t>PACTO ENERGIA PR</t>
  </si>
  <si>
    <t>CERNHE</t>
  </si>
  <si>
    <t>CERPRO</t>
  </si>
  <si>
    <t>CERGAPA</t>
  </si>
  <si>
    <t>CERGRAL</t>
  </si>
  <si>
    <t>Jul_Mai²</t>
  </si>
  <si>
    <t>Nov_Set³</t>
  </si>
  <si>
    <r>
      <t>Jan_Nov</t>
    </r>
    <r>
      <rPr>
        <b/>
        <vertAlign val="superscript"/>
        <sz val="11"/>
        <color theme="3"/>
        <rFont val="Inter"/>
        <family val="3"/>
        <scheme val="minor"/>
      </rPr>
      <t>4</t>
    </r>
  </si>
  <si>
    <t>Demonstrativo Mensal de Recursos de Bandeiras Tarifárias - CONTA BANDEIRAS - Ano 2024</t>
  </si>
  <si>
    <t>EFLUL</t>
  </si>
  <si>
    <t>HIDROPAN</t>
  </si>
  <si>
    <t xml:space="preserve">¹  Os agentes COOPERA, CELETRO, CERCI inadimplentes. COOPERA: o valor foi pago no dia 12/03/2024. CELETRO: o valor foi pago no dia 12/03/2024. CERCI: o valor foi pago no dia 07/03/2024. </t>
  </si>
  <si>
    <t>crédito da liquidação de bandeiras tarifárias - março/2024</t>
  </si>
  <si>
    <t>JOAOCESA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</si>
</sst>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d/m/yy\ h:mm;@"/>
    <numFmt numFmtId="165" formatCode="#,##0.00;[Red]#,##0.00"/>
    <numFmt numFmtId="166" formatCode="00&quot;.&quot;000&quot;.&quot;###&quot;/&quot;####\-##"/>
    <numFmt numFmtId="167" formatCode="0.000000000000"/>
    <numFmt numFmtId="168" formatCode="0.000%"/>
    <numFmt numFmtId="169" formatCode="#,##0.000000000000"/>
  </numFmts>
  <fonts count="50">
    <font>
      <sz val="11"/>
      <color theme="1"/>
      <name val="Inter"/>
      <family val="2"/>
      <scheme val="minor"/>
    </font>
    <font>
      <b/>
      <sz val="11"/>
      <color theme="1"/>
      <name val="Inter"/>
      <family val="2"/>
      <scheme val="minor"/>
    </font>
    <font>
      <sz val="10"/>
      <name val="Arial"/>
      <family val="2"/>
    </font>
    <font>
      <sz val="8"/>
      <name val="Inter"/>
      <family val="2"/>
      <scheme val="minor"/>
    </font>
    <font>
      <u/>
      <sz val="11"/>
      <color theme="10"/>
      <name val="Inter"/>
      <family val="2"/>
      <scheme val="minor"/>
    </font>
    <font>
      <u/>
      <sz val="11"/>
      <color theme="11"/>
      <name val="Inter"/>
      <family val="2"/>
      <scheme val="minor"/>
    </font>
    <font>
      <sz val="11"/>
      <color theme="1"/>
      <name val="Inter"/>
      <family val="2"/>
      <scheme val="minor"/>
    </font>
    <font>
      <sz val="10"/>
      <color indexed="8"/>
      <name val="Arial"/>
      <family val="2"/>
    </font>
    <font>
      <sz val="9"/>
      <color theme="1"/>
      <name val="Inter"/>
      <family val="2"/>
      <scheme val="minor"/>
    </font>
    <font>
      <sz val="11"/>
      <color theme="1"/>
      <name val="Calibri"/>
      <family val="2"/>
    </font>
    <font>
      <b/>
      <sz val="11"/>
      <color theme="3"/>
      <name val="Inter"/>
      <family val="2"/>
      <scheme val="minor"/>
    </font>
    <font>
      <sz val="12"/>
      <color theme="3"/>
      <name val="Calibri"/>
      <family val="2"/>
    </font>
    <font>
      <b/>
      <sz val="11"/>
      <color theme="3"/>
      <name val="Calibri"/>
      <family val="2"/>
    </font>
    <font>
      <sz val="10"/>
      <name val="Verdana"/>
      <family val="2"/>
    </font>
    <font>
      <b/>
      <sz val="20"/>
      <name val="Verdana"/>
      <family val="2"/>
    </font>
    <font>
      <b/>
      <sz val="22"/>
      <color rgb="FF005587"/>
      <name val="Verdana"/>
      <family val="2"/>
    </font>
    <font>
      <sz val="16"/>
      <name val="Verdana"/>
      <family val="2"/>
    </font>
    <font>
      <b/>
      <sz val="16"/>
      <name val="Verdana"/>
      <family val="2"/>
    </font>
    <font>
      <b/>
      <sz val="10"/>
      <name val="Verdana"/>
      <family val="2"/>
    </font>
    <font>
      <sz val="32"/>
      <color rgb="FF06038D"/>
      <name val="Verdana"/>
      <family val="2"/>
    </font>
    <font>
      <sz val="32"/>
      <color rgb="FFFFC000"/>
      <name val="Verdana"/>
      <family val="2"/>
    </font>
    <font>
      <sz val="8"/>
      <name val="Verdana"/>
      <family val="2"/>
    </font>
    <font>
      <b/>
      <sz val="12"/>
      <color rgb="FF0B2B6A"/>
      <name val="Verdana"/>
      <family val="2"/>
    </font>
    <font>
      <sz val="12"/>
      <color theme="1" tint="0.14999847407452621"/>
      <name val="Verdana"/>
      <family val="2"/>
    </font>
    <font>
      <b/>
      <sz val="22"/>
      <color theme="3"/>
      <name val="Inter"/>
      <family val="2"/>
      <scheme val="minor"/>
    </font>
    <font>
      <i/>
      <sz val="11"/>
      <color theme="1"/>
      <name val="Inter Light"/>
    </font>
    <font>
      <b/>
      <sz val="14"/>
      <color rgb="FF06038D"/>
      <name val="Inter Light"/>
    </font>
    <font>
      <sz val="11"/>
      <color theme="1"/>
      <name val="Inter Light"/>
    </font>
    <font>
      <sz val="10"/>
      <color theme="1"/>
      <name val="Inter Light"/>
    </font>
    <font>
      <sz val="14"/>
      <name val="Inter Light"/>
    </font>
    <font>
      <b/>
      <sz val="14"/>
      <color rgb="FF4C4C4C"/>
      <name val="Inter Light"/>
    </font>
    <font>
      <sz val="10.5"/>
      <color theme="1"/>
      <name val="Inter Light"/>
    </font>
    <font>
      <sz val="10"/>
      <color theme="0"/>
      <name val="Inter Light"/>
    </font>
    <font>
      <sz val="10.5"/>
      <color indexed="8"/>
      <name val="Inter Light"/>
    </font>
    <font>
      <b/>
      <sz val="10.5"/>
      <color rgb="FFC00000"/>
      <name val="Inter Light"/>
    </font>
    <font>
      <sz val="10.5"/>
      <color rgb="FF000C4C"/>
      <name val="Inter Light"/>
    </font>
    <font>
      <sz val="10.5"/>
      <color rgb="FF06038D"/>
      <name val="Inter Light"/>
    </font>
    <font>
      <sz val="7"/>
      <color rgb="FF000000"/>
      <name val="Inter Light"/>
    </font>
    <font>
      <b/>
      <sz val="10"/>
      <name val="Inter Light"/>
    </font>
    <font>
      <sz val="10.5"/>
      <color rgb="FFC00000"/>
      <name val="Inter Light"/>
    </font>
    <font>
      <b/>
      <sz val="10.5"/>
      <color theme="1"/>
      <name val="Inter Light"/>
    </font>
    <font>
      <b/>
      <sz val="10"/>
      <color theme="5" tint="-0.499984740745262"/>
      <name val="Inter Light"/>
    </font>
    <font>
      <sz val="10"/>
      <name val="Inter Light"/>
    </font>
    <font>
      <sz val="10"/>
      <color theme="5" tint="-0.499984740745262"/>
      <name val="Inter Light"/>
    </font>
    <font>
      <b/>
      <sz val="18"/>
      <color theme="1"/>
      <name val="Inter Light"/>
    </font>
    <font>
      <sz val="10"/>
      <color rgb="FFFF0000"/>
      <name val="Inter Light"/>
    </font>
    <font>
      <b/>
      <vertAlign val="superscript"/>
      <sz val="11"/>
      <color theme="3"/>
      <name val="Inter"/>
      <family val="3"/>
      <scheme val="minor"/>
    </font>
    <font>
      <b/>
      <sz val="11"/>
      <color theme="3"/>
      <name val="Inter"/>
      <family val="3"/>
      <scheme val="minor"/>
    </font>
    <font>
      <b/>
      <sz val="10.5"/>
      <color rgb="FF06038D"/>
      <name val="Inter Light"/>
    </font>
    <font>
      <sz val="9"/>
      <color theme="1"/>
      <name val="Segoe UI"/>
      <family val="2"/>
    </font>
  </fonts>
  <fills count="1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EE7EA"/>
        <bgColor indexed="64"/>
      </patternFill>
    </fill>
    <fill>
      <patternFill patternType="solid">
        <fgColor rgb="FFE2E2E2"/>
        <bgColor indexed="64"/>
      </patternFill>
    </fill>
    <fill>
      <patternFill patternType="solid">
        <fgColor rgb="FFB8DDE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1" tint="0.79998168889431442"/>
        <bgColor indexed="64"/>
      </patternFill>
    </fill>
    <fill>
      <patternFill patternType="solid">
        <fgColor rgb="FF06038D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4C4C4C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medium">
        <color theme="3"/>
      </left>
      <right/>
      <top style="medium">
        <color theme="3"/>
      </top>
      <bottom/>
      <diagonal/>
    </border>
    <border>
      <left/>
      <right/>
      <top style="medium">
        <color theme="3"/>
      </top>
      <bottom/>
      <diagonal/>
    </border>
    <border>
      <left/>
      <right style="medium">
        <color theme="3"/>
      </right>
      <top style="medium">
        <color theme="3"/>
      </top>
      <bottom/>
      <diagonal/>
    </border>
    <border>
      <left style="medium">
        <color theme="3"/>
      </left>
      <right/>
      <top/>
      <bottom/>
      <diagonal/>
    </border>
    <border>
      <left/>
      <right style="medium">
        <color theme="3"/>
      </right>
      <top/>
      <bottom/>
      <diagonal/>
    </border>
    <border>
      <left style="medium">
        <color theme="3"/>
      </left>
      <right/>
      <top/>
      <bottom style="medium">
        <color theme="3"/>
      </bottom>
      <diagonal/>
    </border>
    <border>
      <left/>
      <right/>
      <top/>
      <bottom style="medium">
        <color theme="3"/>
      </bottom>
      <diagonal/>
    </border>
    <border>
      <left/>
      <right style="medium">
        <color theme="3"/>
      </right>
      <top/>
      <bottom style="medium">
        <color theme="3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</borders>
  <cellStyleXfs count="21">
    <xf numFmtId="0" fontId="0" fillId="0" borderId="0"/>
    <xf numFmtId="0" fontId="2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43" fontId="6" fillId="0" borderId="0" applyFont="0" applyFill="0" applyBorder="0" applyAlignment="0" applyProtection="0"/>
    <xf numFmtId="0" fontId="7" fillId="0" borderId="0"/>
    <xf numFmtId="43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160">
    <xf numFmtId="0" fontId="0" fillId="0" borderId="0" xfId="0"/>
    <xf numFmtId="0" fontId="0" fillId="0" borderId="0" xfId="0" applyAlignment="1">
      <alignment vertical="center"/>
    </xf>
    <xf numFmtId="20" fontId="0" fillId="0" borderId="0" xfId="0" applyNumberFormat="1"/>
    <xf numFmtId="43" fontId="0" fillId="0" borderId="0" xfId="12" applyFont="1"/>
    <xf numFmtId="4" fontId="0" fillId="0" borderId="0" xfId="0" applyNumberFormat="1"/>
    <xf numFmtId="43" fontId="0" fillId="0" borderId="0" xfId="0" applyNumberFormat="1"/>
    <xf numFmtId="4" fontId="8" fillId="0" borderId="0" xfId="0" applyNumberFormat="1" applyFont="1"/>
    <xf numFmtId="0" fontId="9" fillId="0" borderId="0" xfId="0" applyFont="1"/>
    <xf numFmtId="0" fontId="10" fillId="0" borderId="1" xfId="0" applyFont="1" applyBorder="1" applyAlignment="1">
      <alignment horizontal="center" vertical="center"/>
    </xf>
    <xf numFmtId="0" fontId="11" fillId="0" borderId="0" xfId="0" applyFont="1"/>
    <xf numFmtId="16" fontId="10" fillId="0" borderId="1" xfId="0" quotePrefix="1" applyNumberFormat="1" applyFont="1" applyBorder="1" applyAlignment="1">
      <alignment horizontal="center" vertical="center"/>
    </xf>
    <xf numFmtId="43" fontId="10" fillId="0" borderId="1" xfId="0" applyNumberFormat="1" applyFont="1" applyBorder="1" applyAlignment="1">
      <alignment horizontal="center" vertical="center"/>
    </xf>
    <xf numFmtId="10" fontId="10" fillId="0" borderId="1" xfId="0" applyNumberFormat="1" applyFont="1" applyBorder="1" applyAlignment="1">
      <alignment horizontal="center" vertical="center"/>
    </xf>
    <xf numFmtId="3" fontId="10" fillId="0" borderId="1" xfId="0" applyNumberFormat="1" applyFont="1" applyBorder="1" applyAlignment="1">
      <alignment horizontal="center" vertical="center"/>
    </xf>
    <xf numFmtId="43" fontId="10" fillId="0" borderId="0" xfId="12" applyFont="1" applyFill="1" applyBorder="1" applyAlignment="1">
      <alignment horizontal="right" vertical="center"/>
    </xf>
    <xf numFmtId="0" fontId="10" fillId="0" borderId="0" xfId="0" applyFont="1" applyAlignment="1">
      <alignment vertical="center" wrapText="1"/>
    </xf>
    <xf numFmtId="0" fontId="1" fillId="0" borderId="0" xfId="0" applyFont="1" applyAlignment="1">
      <alignment horizontal="right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left" vertical="center" wrapText="1"/>
    </xf>
    <xf numFmtId="0" fontId="13" fillId="6" borderId="0" xfId="1" applyFont="1" applyFill="1" applyAlignment="1">
      <alignment vertical="top"/>
    </xf>
    <xf numFmtId="0" fontId="14" fillId="6" borderId="0" xfId="1" applyFont="1" applyFill="1" applyAlignment="1">
      <alignment horizontal="center" vertical="top"/>
    </xf>
    <xf numFmtId="0" fontId="15" fillId="6" borderId="0" xfId="1" applyFont="1" applyFill="1" applyAlignment="1">
      <alignment horizontal="left" vertical="top"/>
    </xf>
    <xf numFmtId="0" fontId="16" fillId="6" borderId="0" xfId="1" applyFont="1" applyFill="1" applyAlignment="1">
      <alignment horizontal="left" vertical="top"/>
    </xf>
    <xf numFmtId="0" fontId="17" fillId="6" borderId="0" xfId="1" applyFont="1" applyFill="1" applyAlignment="1">
      <alignment horizontal="left" vertical="top"/>
    </xf>
    <xf numFmtId="0" fontId="18" fillId="6" borderId="0" xfId="1" applyFont="1" applyFill="1" applyAlignment="1">
      <alignment horizontal="left" vertical="top"/>
    </xf>
    <xf numFmtId="0" fontId="19" fillId="6" borderId="0" xfId="1" applyFont="1" applyFill="1" applyAlignment="1">
      <alignment horizontal="left"/>
    </xf>
    <xf numFmtId="0" fontId="20" fillId="6" borderId="0" xfId="1" applyFont="1" applyFill="1" applyAlignment="1">
      <alignment horizontal="left"/>
    </xf>
    <xf numFmtId="0" fontId="18" fillId="6" borderId="0" xfId="1" applyFont="1" applyFill="1" applyAlignment="1">
      <alignment horizontal="left" vertical="top" wrapText="1"/>
    </xf>
    <xf numFmtId="0" fontId="21" fillId="6" borderId="0" xfId="1" applyFont="1" applyFill="1" applyAlignment="1">
      <alignment horizontal="right" vertical="top" wrapText="1"/>
    </xf>
    <xf numFmtId="0" fontId="22" fillId="6" borderId="0" xfId="1" applyFont="1" applyFill="1" applyAlignment="1">
      <alignment horizontal="right" vertical="center" wrapText="1"/>
    </xf>
    <xf numFmtId="0" fontId="23" fillId="6" borderId="0" xfId="1" applyFont="1" applyFill="1" applyAlignment="1">
      <alignment horizontal="left" vertical="center" indent="1"/>
    </xf>
    <xf numFmtId="0" fontId="13" fillId="6" borderId="0" xfId="1" applyFont="1" applyFill="1" applyAlignment="1">
      <alignment horizontal="center" vertical="top" wrapText="1"/>
    </xf>
    <xf numFmtId="0" fontId="18" fillId="6" borderId="0" xfId="1" applyFont="1" applyFill="1" applyAlignment="1">
      <alignment horizontal="center" vertical="top"/>
    </xf>
    <xf numFmtId="14" fontId="13" fillId="6" borderId="0" xfId="1" applyNumberFormat="1" applyFont="1" applyFill="1" applyAlignment="1">
      <alignment vertical="top"/>
    </xf>
    <xf numFmtId="14" fontId="13" fillId="6" borderId="0" xfId="1" applyNumberFormat="1" applyFont="1" applyFill="1" applyAlignment="1">
      <alignment horizontal="center" vertical="top"/>
    </xf>
    <xf numFmtId="0" fontId="13" fillId="6" borderId="0" xfId="1" applyFont="1" applyFill="1" applyAlignment="1">
      <alignment horizontal="center" vertical="top"/>
    </xf>
    <xf numFmtId="0" fontId="13" fillId="0" borderId="0" xfId="1" applyFont="1" applyAlignment="1">
      <alignment vertical="top"/>
    </xf>
    <xf numFmtId="0" fontId="10" fillId="0" borderId="2" xfId="0" applyFont="1" applyBorder="1" applyAlignment="1">
      <alignment horizontal="center" vertical="center"/>
    </xf>
    <xf numFmtId="3" fontId="10" fillId="0" borderId="2" xfId="0" applyNumberFormat="1" applyFont="1" applyBorder="1" applyAlignment="1">
      <alignment horizontal="center" vertical="center"/>
    </xf>
    <xf numFmtId="43" fontId="10" fillId="0" borderId="2" xfId="0" applyNumberFormat="1" applyFont="1" applyBorder="1" applyAlignment="1">
      <alignment horizontal="center" vertical="center"/>
    </xf>
    <xf numFmtId="16" fontId="10" fillId="0" borderId="2" xfId="0" quotePrefix="1" applyNumberFormat="1" applyFont="1" applyBorder="1" applyAlignment="1">
      <alignment horizontal="center" vertical="center"/>
    </xf>
    <xf numFmtId="10" fontId="10" fillId="0" borderId="2" xfId="0" applyNumberFormat="1" applyFont="1" applyBorder="1" applyAlignment="1">
      <alignment horizontal="center" vertical="center"/>
    </xf>
    <xf numFmtId="0" fontId="10" fillId="7" borderId="4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3" fontId="10" fillId="0" borderId="4" xfId="0" applyNumberFormat="1" applyFont="1" applyBorder="1" applyAlignment="1">
      <alignment horizontal="center" vertical="center"/>
    </xf>
    <xf numFmtId="43" fontId="10" fillId="0" borderId="4" xfId="0" applyNumberFormat="1" applyFont="1" applyBorder="1" applyAlignment="1">
      <alignment horizontal="center" vertical="center"/>
    </xf>
    <xf numFmtId="16" fontId="10" fillId="0" borderId="4" xfId="0" quotePrefix="1" applyNumberFormat="1" applyFont="1" applyBorder="1" applyAlignment="1">
      <alignment horizontal="center" vertical="center"/>
    </xf>
    <xf numFmtId="10" fontId="10" fillId="0" borderId="4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10" fillId="0" borderId="8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10" fontId="10" fillId="0" borderId="0" xfId="0" applyNumberFormat="1" applyFont="1" applyAlignment="1">
      <alignment horizontal="center" vertical="center"/>
    </xf>
    <xf numFmtId="3" fontId="10" fillId="0" borderId="0" xfId="0" applyNumberFormat="1" applyFont="1" applyAlignment="1">
      <alignment horizontal="left" vertical="center"/>
    </xf>
    <xf numFmtId="43" fontId="10" fillId="0" borderId="0" xfId="0" applyNumberFormat="1" applyFont="1" applyAlignment="1">
      <alignment horizontal="center" vertical="center"/>
    </xf>
    <xf numFmtId="16" fontId="10" fillId="0" borderId="0" xfId="0" quotePrefix="1" applyNumberFormat="1" applyFont="1" applyAlignment="1">
      <alignment horizontal="center" vertical="center"/>
    </xf>
    <xf numFmtId="4" fontId="10" fillId="0" borderId="0" xfId="0" applyNumberFormat="1" applyFont="1" applyAlignment="1">
      <alignment vertical="center"/>
    </xf>
    <xf numFmtId="0" fontId="10" fillId="0" borderId="9" xfId="0" applyFont="1" applyBorder="1" applyAlignment="1">
      <alignment horizontal="left" vertical="center" wrapText="1"/>
    </xf>
    <xf numFmtId="43" fontId="10" fillId="8" borderId="4" xfId="12" applyFont="1" applyFill="1" applyBorder="1" applyAlignment="1">
      <alignment horizontal="right" vertical="center"/>
    </xf>
    <xf numFmtId="0" fontId="13" fillId="0" borderId="0" xfId="1" applyFont="1" applyAlignment="1">
      <alignment horizontal="center" vertical="top" wrapText="1"/>
    </xf>
    <xf numFmtId="0" fontId="25" fillId="0" borderId="0" xfId="0" applyFont="1"/>
    <xf numFmtId="0" fontId="26" fillId="0" borderId="0" xfId="0" applyFont="1" applyAlignment="1">
      <alignment vertical="center"/>
    </xf>
    <xf numFmtId="0" fontId="27" fillId="0" borderId="0" xfId="0" applyFont="1"/>
    <xf numFmtId="43" fontId="27" fillId="0" borderId="0" xfId="0" applyNumberFormat="1" applyFont="1"/>
    <xf numFmtId="43" fontId="28" fillId="0" borderId="0" xfId="0" applyNumberFormat="1" applyFont="1"/>
    <xf numFmtId="0" fontId="29" fillId="3" borderId="13" xfId="0" applyFont="1" applyFill="1" applyBorder="1" applyAlignment="1">
      <alignment horizontal="centerContinuous" vertical="center"/>
    </xf>
    <xf numFmtId="0" fontId="30" fillId="0" borderId="13" xfId="0" applyFont="1" applyBorder="1" applyAlignment="1">
      <alignment vertical="center"/>
    </xf>
    <xf numFmtId="0" fontId="29" fillId="0" borderId="0" xfId="0" applyFont="1" applyAlignment="1">
      <alignment horizontal="centerContinuous" vertical="center"/>
    </xf>
    <xf numFmtId="0" fontId="27" fillId="3" borderId="0" xfId="0" applyFont="1" applyFill="1" applyAlignment="1">
      <alignment wrapText="1"/>
    </xf>
    <xf numFmtId="0" fontId="27" fillId="3" borderId="0" xfId="0" applyFont="1" applyFill="1"/>
    <xf numFmtId="164" fontId="27" fillId="3" borderId="0" xfId="0" applyNumberFormat="1" applyFont="1" applyFill="1"/>
    <xf numFmtId="43" fontId="27" fillId="0" borderId="0" xfId="12" applyFont="1"/>
    <xf numFmtId="43" fontId="27" fillId="0" borderId="0" xfId="12" applyFont="1" applyFill="1" applyBorder="1"/>
    <xf numFmtId="0" fontId="31" fillId="0" borderId="0" xfId="0" applyFont="1"/>
    <xf numFmtId="0" fontId="32" fillId="9" borderId="14" xfId="0" applyFont="1" applyFill="1" applyBorder="1" applyAlignment="1">
      <alignment horizontal="center" vertical="center" wrapText="1"/>
    </xf>
    <xf numFmtId="0" fontId="32" fillId="9" borderId="3" xfId="0" applyFont="1" applyFill="1" applyBorder="1" applyAlignment="1">
      <alignment horizontal="center" vertical="center" wrapText="1"/>
    </xf>
    <xf numFmtId="43" fontId="31" fillId="0" borderId="0" xfId="12" applyFont="1"/>
    <xf numFmtId="43" fontId="31" fillId="0" borderId="0" xfId="12" applyFont="1" applyFill="1" applyBorder="1"/>
    <xf numFmtId="43" fontId="33" fillId="10" borderId="3" xfId="12" applyFont="1" applyFill="1" applyBorder="1" applyAlignment="1">
      <alignment horizontal="center" vertical="center"/>
    </xf>
    <xf numFmtId="9" fontId="33" fillId="10" borderId="3" xfId="16" applyFont="1" applyFill="1" applyBorder="1" applyAlignment="1">
      <alignment horizontal="center" vertical="center"/>
    </xf>
    <xf numFmtId="0" fontId="33" fillId="10" borderId="3" xfId="12" applyNumberFormat="1" applyFont="1" applyFill="1" applyBorder="1" applyAlignment="1">
      <alignment horizontal="center" vertical="center"/>
    </xf>
    <xf numFmtId="1" fontId="34" fillId="4" borderId="3" xfId="0" applyNumberFormat="1" applyFont="1" applyFill="1" applyBorder="1" applyAlignment="1">
      <alignment horizontal="center" vertical="center"/>
    </xf>
    <xf numFmtId="43" fontId="35" fillId="11" borderId="3" xfId="14" applyFont="1" applyFill="1" applyBorder="1" applyAlignment="1">
      <alignment horizontal="center" vertical="center"/>
    </xf>
    <xf numFmtId="165" fontId="35" fillId="11" borderId="3" xfId="0" applyNumberFormat="1" applyFont="1" applyFill="1" applyBorder="1" applyAlignment="1">
      <alignment horizontal="center" vertical="center"/>
    </xf>
    <xf numFmtId="1" fontId="35" fillId="11" borderId="3" xfId="0" applyNumberFormat="1" applyFont="1" applyFill="1" applyBorder="1" applyAlignment="1">
      <alignment horizontal="center" vertical="center"/>
    </xf>
    <xf numFmtId="43" fontId="31" fillId="0" borderId="0" xfId="12" applyFont="1" applyFill="1"/>
    <xf numFmtId="43" fontId="36" fillId="10" borderId="3" xfId="12" applyFont="1" applyFill="1" applyBorder="1" applyAlignment="1">
      <alignment horizontal="center" vertical="center"/>
    </xf>
    <xf numFmtId="165" fontId="36" fillId="10" borderId="3" xfId="0" applyNumberFormat="1" applyFont="1" applyFill="1" applyBorder="1" applyAlignment="1">
      <alignment horizontal="center" vertical="center"/>
    </xf>
    <xf numFmtId="168" fontId="36" fillId="10" borderId="3" xfId="0" applyNumberFormat="1" applyFont="1" applyFill="1" applyBorder="1" applyAlignment="1">
      <alignment horizontal="center" vertical="center"/>
    </xf>
    <xf numFmtId="1" fontId="36" fillId="10" borderId="3" xfId="0" applyNumberFormat="1" applyFont="1" applyFill="1" applyBorder="1" applyAlignment="1">
      <alignment horizontal="center" vertical="center"/>
    </xf>
    <xf numFmtId="43" fontId="31" fillId="0" borderId="0" xfId="0" applyNumberFormat="1" applyFont="1"/>
    <xf numFmtId="4" fontId="37" fillId="0" borderId="0" xfId="0" applyNumberFormat="1" applyFont="1"/>
    <xf numFmtId="43" fontId="38" fillId="3" borderId="0" xfId="12" applyFont="1" applyFill="1" applyBorder="1" applyAlignment="1">
      <alignment horizontal="center" vertical="center"/>
    </xf>
    <xf numFmtId="43" fontId="39" fillId="3" borderId="3" xfId="14" applyFont="1" applyFill="1" applyBorder="1" applyAlignment="1">
      <alignment horizontal="center" vertical="center"/>
    </xf>
    <xf numFmtId="4" fontId="39" fillId="3" borderId="3" xfId="0" applyNumberFormat="1" applyFont="1" applyFill="1" applyBorder="1" applyAlignment="1">
      <alignment horizontal="center" vertical="center"/>
    </xf>
    <xf numFmtId="10" fontId="39" fillId="3" borderId="3" xfId="0" applyNumberFormat="1" applyFont="1" applyFill="1" applyBorder="1" applyAlignment="1">
      <alignment horizontal="center" vertical="center"/>
    </xf>
    <xf numFmtId="1" fontId="39" fillId="3" borderId="3" xfId="0" applyNumberFormat="1" applyFont="1" applyFill="1" applyBorder="1" applyAlignment="1">
      <alignment horizontal="center" vertical="center"/>
    </xf>
    <xf numFmtId="0" fontId="40" fillId="0" borderId="0" xfId="0" applyFont="1" applyAlignment="1">
      <alignment horizontal="center"/>
    </xf>
    <xf numFmtId="4" fontId="28" fillId="12" borderId="0" xfId="0" applyNumberFormat="1" applyFont="1" applyFill="1" applyAlignment="1">
      <alignment horizontal="center"/>
    </xf>
    <xf numFmtId="169" fontId="28" fillId="12" borderId="0" xfId="0" applyNumberFormat="1" applyFont="1" applyFill="1" applyAlignment="1">
      <alignment horizontal="center"/>
    </xf>
    <xf numFmtId="0" fontId="32" fillId="13" borderId="3" xfId="0" applyFont="1" applyFill="1" applyBorder="1" applyAlignment="1">
      <alignment horizontal="center" vertical="center" wrapText="1"/>
    </xf>
    <xf numFmtId="0" fontId="31" fillId="0" borderId="0" xfId="0" applyFont="1" applyAlignment="1">
      <alignment wrapText="1"/>
    </xf>
    <xf numFmtId="166" fontId="38" fillId="4" borderId="3" xfId="0" quotePrefix="1" applyNumberFormat="1" applyFont="1" applyFill="1" applyBorder="1" applyAlignment="1">
      <alignment horizontal="center" vertical="center"/>
    </xf>
    <xf numFmtId="0" fontId="38" fillId="4" borderId="3" xfId="0" applyFont="1" applyFill="1" applyBorder="1" applyAlignment="1">
      <alignment horizontal="center" vertical="center"/>
    </xf>
    <xf numFmtId="167" fontId="38" fillId="4" borderId="3" xfId="12" applyNumberFormat="1" applyFont="1" applyFill="1" applyBorder="1" applyAlignment="1">
      <alignment horizontal="center" vertical="center"/>
    </xf>
    <xf numFmtId="43" fontId="38" fillId="4" borderId="3" xfId="12" applyFont="1" applyFill="1" applyBorder="1" applyAlignment="1">
      <alignment horizontal="center" vertical="center"/>
    </xf>
    <xf numFmtId="43" fontId="41" fillId="4" borderId="3" xfId="12" applyFont="1" applyFill="1" applyBorder="1" applyAlignment="1">
      <alignment horizontal="center" vertical="center"/>
    </xf>
    <xf numFmtId="166" fontId="42" fillId="0" borderId="3" xfId="0" quotePrefix="1" applyNumberFormat="1" applyFont="1" applyBorder="1" applyAlignment="1">
      <alignment horizontal="center" vertical="center"/>
    </xf>
    <xf numFmtId="0" fontId="42" fillId="0" borderId="3" xfId="0" applyFont="1" applyBorder="1" applyAlignment="1">
      <alignment horizontal="center" vertical="center"/>
    </xf>
    <xf numFmtId="167" fontId="42" fillId="2" borderId="3" xfId="12" applyNumberFormat="1" applyFont="1" applyFill="1" applyBorder="1" applyAlignment="1">
      <alignment horizontal="center" vertical="center"/>
    </xf>
    <xf numFmtId="43" fontId="42" fillId="0" borderId="3" xfId="12" applyFont="1" applyFill="1" applyBorder="1" applyAlignment="1">
      <alignment horizontal="center" vertical="center"/>
    </xf>
    <xf numFmtId="43" fontId="42" fillId="4" borderId="3" xfId="12" applyFont="1" applyFill="1" applyBorder="1" applyAlignment="1">
      <alignment horizontal="center" vertical="center"/>
    </xf>
    <xf numFmtId="43" fontId="43" fillId="5" borderId="3" xfId="12" applyFont="1" applyFill="1" applyBorder="1" applyAlignment="1">
      <alignment horizontal="center" vertical="center"/>
    </xf>
    <xf numFmtId="0" fontId="28" fillId="0" borderId="0" xfId="0" applyFont="1"/>
    <xf numFmtId="167" fontId="28" fillId="0" borderId="0" xfId="0" applyNumberFormat="1" applyFont="1"/>
    <xf numFmtId="43" fontId="28" fillId="0" borderId="0" xfId="12" applyFont="1"/>
    <xf numFmtId="43" fontId="28" fillId="0" borderId="0" xfId="12" applyFont="1" applyFill="1" applyBorder="1"/>
    <xf numFmtId="43" fontId="31" fillId="0" borderId="0" xfId="0" applyNumberFormat="1" applyFont="1" applyAlignment="1">
      <alignment wrapText="1"/>
    </xf>
    <xf numFmtId="0" fontId="45" fillId="0" borderId="0" xfId="0" applyFont="1" applyAlignment="1">
      <alignment horizontal="center" vertical="center" wrapText="1"/>
    </xf>
    <xf numFmtId="0" fontId="10" fillId="0" borderId="8" xfId="0" applyFont="1" applyBorder="1" applyAlignment="1">
      <alignment vertical="center" wrapText="1"/>
    </xf>
    <xf numFmtId="0" fontId="10" fillId="0" borderId="9" xfId="0" applyFont="1" applyBorder="1" applyAlignment="1">
      <alignment vertical="center" wrapText="1"/>
    </xf>
    <xf numFmtId="0" fontId="47" fillId="0" borderId="0" xfId="0" applyFont="1" applyAlignment="1">
      <alignment vertical="center"/>
    </xf>
    <xf numFmtId="4" fontId="10" fillId="0" borderId="4" xfId="0" applyNumberFormat="1" applyFont="1" applyBorder="1" applyAlignment="1">
      <alignment horizontal="right" vertical="center"/>
    </xf>
    <xf numFmtId="4" fontId="10" fillId="0" borderId="2" xfId="0" applyNumberFormat="1" applyFont="1" applyBorder="1" applyAlignment="1">
      <alignment horizontal="right" vertical="center"/>
    </xf>
    <xf numFmtId="4" fontId="10" fillId="0" borderId="1" xfId="0" applyNumberFormat="1" applyFont="1" applyBorder="1" applyAlignment="1">
      <alignment horizontal="right" vertical="center"/>
    </xf>
    <xf numFmtId="4" fontId="10" fillId="0" borderId="0" xfId="0" applyNumberFormat="1" applyFont="1" applyAlignment="1">
      <alignment horizontal="right" vertical="center"/>
    </xf>
    <xf numFmtId="43" fontId="10" fillId="0" borderId="2" xfId="12" applyFont="1" applyFill="1" applyBorder="1" applyAlignment="1">
      <alignment horizontal="right" vertical="center"/>
    </xf>
    <xf numFmtId="43" fontId="10" fillId="0" borderId="1" xfId="12" applyFont="1" applyFill="1" applyBorder="1" applyAlignment="1">
      <alignment horizontal="right" vertical="center"/>
    </xf>
    <xf numFmtId="4" fontId="31" fillId="0" borderId="0" xfId="0" applyNumberFormat="1" applyFont="1" applyAlignment="1">
      <alignment horizontal="right"/>
    </xf>
    <xf numFmtId="43" fontId="48" fillId="4" borderId="3" xfId="14" applyFont="1" applyFill="1" applyBorder="1" applyAlignment="1">
      <alignment horizontal="center" vertical="center"/>
    </xf>
    <xf numFmtId="165" fontId="48" fillId="4" borderId="3" xfId="0" applyNumberFormat="1" applyFont="1" applyFill="1" applyBorder="1" applyAlignment="1">
      <alignment horizontal="center" vertical="center"/>
    </xf>
    <xf numFmtId="4" fontId="44" fillId="0" borderId="15" xfId="0" applyNumberFormat="1" applyFont="1" applyBorder="1" applyAlignment="1">
      <alignment wrapText="1"/>
    </xf>
    <xf numFmtId="4" fontId="49" fillId="0" borderId="0" xfId="0" applyNumberFormat="1" applyFont="1"/>
    <xf numFmtId="0" fontId="44" fillId="0" borderId="15" xfId="0" applyFont="1" applyBorder="1"/>
    <xf numFmtId="0" fontId="18" fillId="6" borderId="0" xfId="1" applyFont="1" applyFill="1" applyAlignment="1">
      <alignment horizontal="center" vertical="center" wrapText="1"/>
    </xf>
    <xf numFmtId="0" fontId="13" fillId="6" borderId="0" xfId="1" applyFont="1" applyFill="1" applyAlignment="1">
      <alignment horizontal="left" vertical="top"/>
    </xf>
    <xf numFmtId="0" fontId="18" fillId="6" borderId="0" xfId="1" applyFont="1" applyFill="1" applyAlignment="1">
      <alignment horizontal="center" vertical="top"/>
    </xf>
    <xf numFmtId="0" fontId="23" fillId="6" borderId="0" xfId="1" applyFont="1" applyFill="1" applyAlignment="1">
      <alignment horizontal="left" vertical="center" indent="1"/>
    </xf>
    <xf numFmtId="0" fontId="23" fillId="6" borderId="0" xfId="1" applyFont="1" applyFill="1" applyAlignment="1">
      <alignment horizontal="left" vertical="center" wrapText="1" indent="1"/>
    </xf>
    <xf numFmtId="0" fontId="24" fillId="0" borderId="5" xfId="0" applyFont="1" applyBorder="1" applyAlignment="1">
      <alignment horizontal="center" vertical="center"/>
    </xf>
    <xf numFmtId="0" fontId="24" fillId="0" borderId="6" xfId="0" applyFont="1" applyBorder="1" applyAlignment="1">
      <alignment horizontal="center" vertical="center"/>
    </xf>
    <xf numFmtId="0" fontId="24" fillId="0" borderId="7" xfId="0" applyFont="1" applyBorder="1" applyAlignment="1">
      <alignment horizontal="center" vertical="center"/>
    </xf>
    <xf numFmtId="0" fontId="24" fillId="0" borderId="8" xfId="0" applyFont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4" fillId="0" borderId="9" xfId="0" applyFont="1" applyBorder="1" applyAlignment="1">
      <alignment horizontal="center" vertical="center"/>
    </xf>
    <xf numFmtId="0" fontId="24" fillId="0" borderId="10" xfId="0" applyFont="1" applyBorder="1" applyAlignment="1">
      <alignment horizontal="center" vertical="center"/>
    </xf>
    <xf numFmtId="0" fontId="24" fillId="0" borderId="11" xfId="0" applyFont="1" applyBorder="1" applyAlignment="1">
      <alignment horizontal="center" vertical="center"/>
    </xf>
    <xf numFmtId="0" fontId="24" fillId="0" borderId="12" xfId="0" applyFont="1" applyBorder="1" applyAlignment="1">
      <alignment horizontal="center" vertical="center"/>
    </xf>
    <xf numFmtId="0" fontId="10" fillId="7" borderId="4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12" fillId="0" borderId="10" xfId="0" applyFont="1" applyBorder="1" applyAlignment="1">
      <alignment horizontal="left" vertical="center" wrapText="1"/>
    </xf>
    <xf numFmtId="0" fontId="12" fillId="0" borderId="11" xfId="0" applyFont="1" applyBorder="1" applyAlignment="1">
      <alignment horizontal="left" vertical="center" wrapText="1"/>
    </xf>
    <xf numFmtId="0" fontId="12" fillId="0" borderId="12" xfId="0" applyFont="1" applyBorder="1" applyAlignment="1">
      <alignment horizontal="left" vertical="center" wrapText="1"/>
    </xf>
    <xf numFmtId="0" fontId="10" fillId="0" borderId="8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2" fillId="0" borderId="8" xfId="0" applyFont="1" applyBorder="1" applyAlignment="1">
      <alignment horizontal="left" vertical="center" wrapText="1"/>
    </xf>
    <xf numFmtId="0" fontId="10" fillId="0" borderId="9" xfId="0" applyFont="1" applyBorder="1" applyAlignment="1">
      <alignment horizontal="left" vertical="center" wrapText="1"/>
    </xf>
  </cellXfs>
  <cellStyles count="21">
    <cellStyle name="Hiperlink" xfId="2" builtinId="8" hidden="1"/>
    <cellStyle name="Hiperlink" xfId="4" builtinId="8" hidden="1"/>
    <cellStyle name="Hiperlink" xfId="6" builtinId="8" hidden="1"/>
    <cellStyle name="Hiperlink" xfId="8" builtinId="8" hidden="1"/>
    <cellStyle name="Hiperlink" xfId="10" builtinId="8" hidden="1"/>
    <cellStyle name="Hiperlink Visitado" xfId="3" builtinId="9" hidden="1"/>
    <cellStyle name="Hiperlink Visitado" xfId="5" builtinId="9" hidden="1"/>
    <cellStyle name="Hiperlink Visitado" xfId="7" builtinId="9" hidden="1"/>
    <cellStyle name="Hiperlink Visitado" xfId="9" builtinId="9" hidden="1"/>
    <cellStyle name="Hiperlink Visitado" xfId="11" builtinId="9" hidden="1"/>
    <cellStyle name="Normal" xfId="0" builtinId="0"/>
    <cellStyle name="Normal 2" xfId="1" xr:uid="{00000000-0005-0000-0000-00000B000000}"/>
    <cellStyle name="Normal 2 2" xfId="13" xr:uid="{00000000-0005-0000-0000-00000C000000}"/>
    <cellStyle name="Normal 3" xfId="15" xr:uid="{00000000-0005-0000-0000-00000D000000}"/>
    <cellStyle name="Porcentagem" xfId="16" builtinId="5"/>
    <cellStyle name="Vírgula" xfId="12" builtinId="3"/>
    <cellStyle name="Vírgula 2" xfId="14" xr:uid="{00000000-0005-0000-0000-00000F000000}"/>
    <cellStyle name="Vírgula 2 2" xfId="18" xr:uid="{B435A9BB-2DCC-40E2-92C2-DCA896E5BC59}"/>
    <cellStyle name="Vírgula 2 3" xfId="20" xr:uid="{D088F632-2AC5-4EDB-AA68-1B9635D2A04A}"/>
    <cellStyle name="Vírgula 3" xfId="17" xr:uid="{EE3A8176-4337-4AA9-BC32-9C1A8771E3E8}"/>
    <cellStyle name="Vírgula 4" xfId="19" xr:uid="{5DEC4040-BEA9-4747-A2EF-6EBE8EFFF208}"/>
  </cellStyles>
  <dxfs count="0"/>
  <tableStyles count="0" defaultTableStyle="TableStyleMedium2" defaultPivotStyle="PivotStyleLight16"/>
  <colors>
    <mruColors>
      <color rgb="FF08296C"/>
      <color rgb="FFFFCB0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199889</xdr:colOff>
      <xdr:row>0</xdr:row>
      <xdr:rowOff>477606</xdr:rowOff>
    </xdr:from>
    <xdr:ext cx="5524417" cy="4255368"/>
    <xdr:pic>
      <xdr:nvPicPr>
        <xdr:cNvPr id="6" name="Imagem 5">
          <a:extLst>
            <a:ext uri="{FF2B5EF4-FFF2-40B4-BE49-F238E27FC236}">
              <a16:creationId xmlns:a16="http://schemas.microsoft.com/office/drawing/2014/main" id="{85A09740-9A1E-4D28-80E6-304073D3DA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7689" y="477606"/>
          <a:ext cx="5521242" cy="4255368"/>
        </a:xfrm>
        <a:prstGeom prst="rect">
          <a:avLst/>
        </a:prstGeom>
      </xdr:spPr>
    </xdr:pic>
    <xdr:clientData/>
  </xdr:oneCellAnchor>
  <xdr:oneCellAnchor>
    <xdr:from>
      <xdr:col>1</xdr:col>
      <xdr:colOff>503822</xdr:colOff>
      <xdr:row>1</xdr:row>
      <xdr:rowOff>102197</xdr:rowOff>
    </xdr:from>
    <xdr:ext cx="5221110" cy="1094274"/>
    <xdr:sp macro="" textlink="">
      <xdr:nvSpPr>
        <xdr:cNvPr id="7" name="CaixaDeTexto 6">
          <a:extLst>
            <a:ext uri="{FF2B5EF4-FFF2-40B4-BE49-F238E27FC236}">
              <a16:creationId xmlns:a16="http://schemas.microsoft.com/office/drawing/2014/main" id="{66460F9E-1602-45A0-93F1-2573E47F6987}"/>
            </a:ext>
          </a:extLst>
        </xdr:cNvPr>
        <xdr:cNvSpPr txBox="1"/>
      </xdr:nvSpPr>
      <xdr:spPr>
        <a:xfrm>
          <a:off x="648602" y="727037"/>
          <a:ext cx="5221110" cy="10942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pt-BR" sz="3200" b="0" i="0">
              <a:solidFill>
                <a:srgbClr val="06038D"/>
              </a:solidFill>
              <a:latin typeface="Calibri Light" panose="020F0302020204030204" pitchFamily="34" charset="0"/>
              <a:ea typeface="Verdana" panose="020B0604030504040204" pitchFamily="34" charset="0"/>
              <a:cs typeface="Calibri Light" panose="020F0302020204030204" pitchFamily="34" charset="0"/>
            </a:rPr>
            <a:t>Demonstrativo Mensal da Conta</a:t>
          </a:r>
          <a:r>
            <a:rPr lang="pt-BR" sz="3200" b="0" i="0" baseline="0">
              <a:solidFill>
                <a:srgbClr val="06038D"/>
              </a:solidFill>
              <a:latin typeface="Calibri Light" panose="020F0302020204030204" pitchFamily="34" charset="0"/>
              <a:ea typeface="Verdana" panose="020B0604030504040204" pitchFamily="34" charset="0"/>
              <a:cs typeface="Calibri Light" panose="020F0302020204030204" pitchFamily="34" charset="0"/>
            </a:rPr>
            <a:t> Bandeiras</a:t>
          </a:r>
          <a:endParaRPr lang="pt-BR" sz="3200" b="0" i="0">
            <a:solidFill>
              <a:srgbClr val="06038D"/>
            </a:solidFill>
            <a:latin typeface="Calibri Light" panose="020F0302020204030204" pitchFamily="34" charset="0"/>
            <a:ea typeface="Verdana" panose="020B0604030504040204" pitchFamily="34" charset="0"/>
            <a:cs typeface="Calibri Light" panose="020F0302020204030204" pitchFamily="34" charset="0"/>
          </a:endParaRPr>
        </a:p>
      </xdr:txBody>
    </xdr:sp>
    <xdr:clientData/>
  </xdr:oneCellAnchor>
  <xdr:oneCellAnchor>
    <xdr:from>
      <xdr:col>1</xdr:col>
      <xdr:colOff>531880</xdr:colOff>
      <xdr:row>5</xdr:row>
      <xdr:rowOff>173675</xdr:rowOff>
    </xdr:from>
    <xdr:ext cx="4948855" cy="937757"/>
    <xdr:sp macro="" textlink="">
      <xdr:nvSpPr>
        <xdr:cNvPr id="8" name="CaixaDeTexto 7">
          <a:extLst>
            <a:ext uri="{FF2B5EF4-FFF2-40B4-BE49-F238E27FC236}">
              <a16:creationId xmlns:a16="http://schemas.microsoft.com/office/drawing/2014/main" id="{818AD3BF-439E-4CC1-9653-FAB772BBB4D0}"/>
            </a:ext>
          </a:extLst>
        </xdr:cNvPr>
        <xdr:cNvSpPr txBox="1"/>
      </xdr:nvSpPr>
      <xdr:spPr>
        <a:xfrm>
          <a:off x="676660" y="2223455"/>
          <a:ext cx="4948855" cy="9377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1800" b="0" i="0">
              <a:solidFill>
                <a:srgbClr val="06038D"/>
              </a:solidFill>
              <a:latin typeface="Calibri Light" panose="020F0302020204030204" pitchFamily="34" charset="0"/>
              <a:ea typeface="Verdana" panose="020B0604030504040204" pitchFamily="34" charset="0"/>
              <a:cs typeface="Calibri Light" panose="020F0302020204030204" pitchFamily="34" charset="0"/>
            </a:rPr>
            <a:t>Gerência/Área: </a:t>
          </a:r>
          <a:r>
            <a:rPr lang="pt-BR" sz="1800" b="0" i="0">
              <a:solidFill>
                <a:srgbClr val="4C4C4C"/>
              </a:solidFill>
              <a:latin typeface="Calibri Light" panose="020F0302020204030204" pitchFamily="34" charset="0"/>
              <a:ea typeface="Verdana" panose="020B0604030504040204" pitchFamily="34" charset="0"/>
              <a:cs typeface="Calibri Light" panose="020F0302020204030204" pitchFamily="34" charset="0"/>
            </a:rPr>
            <a:t>Gerencia de Contas Setoriais - SGCS</a:t>
          </a:r>
        </a:p>
        <a:p>
          <a:r>
            <a:rPr lang="pt-BR" sz="1800" b="0" i="0">
              <a:solidFill>
                <a:srgbClr val="06038D"/>
              </a:solidFill>
              <a:latin typeface="Calibri Light" panose="020F0302020204030204" pitchFamily="34" charset="0"/>
              <a:ea typeface="Verdana" panose="020B0604030504040204" pitchFamily="34" charset="0"/>
              <a:cs typeface="Calibri Light" panose="020F0302020204030204" pitchFamily="34" charset="0"/>
            </a:rPr>
            <a:t>Autor: </a:t>
          </a:r>
          <a:r>
            <a:rPr lang="pt-BR" sz="1800" b="0" i="0">
              <a:solidFill>
                <a:srgbClr val="4C4C4C"/>
              </a:solidFill>
              <a:latin typeface="Calibri Light" panose="020F0302020204030204" pitchFamily="34" charset="0"/>
              <a:ea typeface="Verdana" panose="020B0604030504040204" pitchFamily="34" charset="0"/>
              <a:cs typeface="Calibri Light" panose="020F0302020204030204" pitchFamily="34" charset="0"/>
            </a:rPr>
            <a:t>Mariana</a:t>
          </a:r>
          <a:r>
            <a:rPr lang="pt-BR" sz="1800" b="0" i="0" baseline="0">
              <a:solidFill>
                <a:srgbClr val="4C4C4C"/>
              </a:solidFill>
              <a:latin typeface="Calibri Light" panose="020F0302020204030204" pitchFamily="34" charset="0"/>
              <a:ea typeface="Verdana" panose="020B0604030504040204" pitchFamily="34" charset="0"/>
              <a:cs typeface="Calibri Light" panose="020F0302020204030204" pitchFamily="34" charset="0"/>
            </a:rPr>
            <a:t> Zucchi / Kauane de Araujo</a:t>
          </a:r>
          <a:endParaRPr lang="pt-BR" sz="1800" b="0" i="0">
            <a:solidFill>
              <a:srgbClr val="4C4C4C"/>
            </a:solidFill>
            <a:latin typeface="Calibri Light" panose="020F0302020204030204" pitchFamily="34" charset="0"/>
            <a:ea typeface="Verdana" panose="020B0604030504040204" pitchFamily="34" charset="0"/>
            <a:cs typeface="Calibri Light" panose="020F0302020204030204" pitchFamily="34" charset="0"/>
          </a:endParaRPr>
        </a:p>
        <a:p>
          <a:r>
            <a:rPr lang="pt-BR" sz="1800" b="0" i="0">
              <a:solidFill>
                <a:srgbClr val="06038D"/>
              </a:solidFill>
              <a:latin typeface="Calibri Light" panose="020F0302020204030204" pitchFamily="34" charset="0"/>
              <a:ea typeface="Verdana" panose="020B0604030504040204" pitchFamily="34" charset="0"/>
              <a:cs typeface="Calibri Light" panose="020F0302020204030204" pitchFamily="34" charset="0"/>
            </a:rPr>
            <a:t>Data: </a:t>
          </a:r>
          <a:r>
            <a:rPr lang="pt-BR" sz="1800" b="0" i="0">
              <a:solidFill>
                <a:srgbClr val="4C4C4C"/>
              </a:solidFill>
              <a:latin typeface="Calibri Light" panose="020F0302020204030204" pitchFamily="34" charset="0"/>
              <a:ea typeface="Verdana" panose="020B0604030504040204" pitchFamily="34" charset="0"/>
              <a:cs typeface="Calibri Light" panose="020F0302020204030204" pitchFamily="34" charset="0"/>
            </a:rPr>
            <a:t>15/05/2024</a:t>
          </a:r>
        </a:p>
      </xdr:txBody>
    </xdr:sp>
    <xdr:clientData/>
  </xdr:oneCellAnchor>
  <xdr:oneCellAnchor>
    <xdr:from>
      <xdr:col>5</xdr:col>
      <xdr:colOff>505667</xdr:colOff>
      <xdr:row>8</xdr:row>
      <xdr:rowOff>208192</xdr:rowOff>
    </xdr:from>
    <xdr:ext cx="5250608" cy="2449283"/>
    <xdr:pic>
      <xdr:nvPicPr>
        <xdr:cNvPr id="9" name="Imagem 8">
          <a:extLst>
            <a:ext uri="{FF2B5EF4-FFF2-40B4-BE49-F238E27FC236}">
              <a16:creationId xmlns:a16="http://schemas.microsoft.com/office/drawing/2014/main" id="{6329CF14-BCB8-4493-969D-43507FDA4F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804617" y="3281592"/>
          <a:ext cx="5247433" cy="2454302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178593</xdr:colOff>
      <xdr:row>1</xdr:row>
      <xdr:rowOff>95250</xdr:rowOff>
    </xdr:from>
    <xdr:to>
      <xdr:col>2</xdr:col>
      <xdr:colOff>631227</xdr:colOff>
      <xdr:row>4</xdr:row>
      <xdr:rowOff>30853</xdr:rowOff>
    </xdr:to>
    <xdr:pic>
      <xdr:nvPicPr>
        <xdr:cNvPr id="3" name="Imagem 2" descr="Logotipo&#10;&#10;Descrição gerada automaticamente">
          <a:extLst>
            <a:ext uri="{FF2B5EF4-FFF2-40B4-BE49-F238E27FC236}">
              <a16:creationId xmlns:a16="http://schemas.microsoft.com/office/drawing/2014/main" id="{D6B3EDAC-3F64-6317-F5B6-47235822B6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9156" y="273844"/>
          <a:ext cx="1667071" cy="6229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187539</xdr:colOff>
      <xdr:row>1</xdr:row>
      <xdr:rowOff>165313</xdr:rowOff>
    </xdr:from>
    <xdr:to>
      <xdr:col>0</xdr:col>
      <xdr:colOff>1134322</xdr:colOff>
      <xdr:row>3</xdr:row>
      <xdr:rowOff>57031</xdr:rowOff>
    </xdr:to>
    <xdr:pic>
      <xdr:nvPicPr>
        <xdr:cNvPr id="2" name="Imagem 1" descr="Ícone&#10;&#10;Descrição gerada automaticamente com confiança baixa">
          <a:extLst>
            <a:ext uri="{FF2B5EF4-FFF2-40B4-BE49-F238E27FC236}">
              <a16:creationId xmlns:a16="http://schemas.microsoft.com/office/drawing/2014/main" id="{A3B69142-B72F-4704-B7E3-C8590A4307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7539" y="346288"/>
          <a:ext cx="946783" cy="387018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riana Rosa Santos" id="{E4891434-C9D7-48B0-8F35-7D1775B00E0A}" userId="S::mrsantos@ccee.org.br::edcce0fa-08a0-4b75-bfa9-78d42313464d" providerId="AD"/>
</personList>
</file>

<file path=xl/theme/theme1.xml><?xml version="1.0" encoding="utf-8"?>
<a:theme xmlns:a="http://schemas.openxmlformats.org/drawingml/2006/main" name="TemaCCEE1">
  <a:themeElements>
    <a:clrScheme name="Personalizada 1">
      <a:dk1>
        <a:srgbClr val="4C4C4C"/>
      </a:dk1>
      <a:lt1>
        <a:sysClr val="window" lastClr="FFFFFF"/>
      </a:lt1>
      <a:dk2>
        <a:srgbClr val="000C4C"/>
      </a:dk2>
      <a:lt2>
        <a:srgbClr val="B8DDE1"/>
      </a:lt2>
      <a:accent1>
        <a:srgbClr val="06038D"/>
      </a:accent1>
      <a:accent2>
        <a:srgbClr val="B8DDE1"/>
      </a:accent2>
      <a:accent3>
        <a:srgbClr val="000C4C"/>
      </a:accent3>
      <a:accent4>
        <a:srgbClr val="FFFFFF"/>
      </a:accent4>
      <a:accent5>
        <a:srgbClr val="4C4C4C"/>
      </a:accent5>
      <a:accent6>
        <a:srgbClr val="002060"/>
      </a:accent6>
      <a:hlink>
        <a:srgbClr val="4C4C4C"/>
      </a:hlink>
      <a:folHlink>
        <a:srgbClr val="00FFFF"/>
      </a:folHlink>
    </a:clrScheme>
    <a:fontScheme name="CCEE-fonte">
      <a:majorFont>
        <a:latin typeface="Inter Black"/>
        <a:ea typeface=""/>
        <a:cs typeface=""/>
      </a:majorFont>
      <a:minorFont>
        <a:latin typeface="Inter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9" dT="2023-03-31T21:59:25.83" personId="{E4891434-C9D7-48B0-8F35-7D1775B00E0A}" id="{271F6346-65C9-4654-BBFF-65408D8ADE9A}">
    <text>Apenas na liquidação referência janeiro (mês civil março)</text>
  </threadedComment>
  <threadedComment ref="C10" dT="2023-03-31T22:00:51.14" personId="{E4891434-C9D7-48B0-8F35-7D1775B00E0A}" id="{65040D07-3D3B-4550-9794-DC027CF13438}">
    <text>Valor informado no arquivo excel enviado pela ANEEL, anexo II</text>
  </threadedComment>
  <threadedComment ref="C11" dT="2023-03-31T22:00:25.79" personId="{E4891434-C9D7-48B0-8F35-7D1775B00E0A}" id="{07031464-3D65-475E-9503-F14071256173}">
    <text xml:space="preserve">Valor arrecadado no evento do prêmio mais recente
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ilha2"/>
  <dimension ref="A1:XFD20"/>
  <sheetViews>
    <sheetView showGridLines="0" zoomScaleSheetLayoutView="100" zoomScalePageLayoutView="82" workbookViewId="0">
      <selection activeCell="I7" sqref="I7:K7"/>
    </sheetView>
  </sheetViews>
  <sheetFormatPr defaultColWidth="0" defaultRowHeight="0" customHeight="1" zeroHeight="1"/>
  <cols>
    <col min="1" max="1" width="1.875" style="36" customWidth="1"/>
    <col min="2" max="2" width="12.375" style="36" customWidth="1"/>
    <col min="3" max="3" width="15.25" style="36" customWidth="1"/>
    <col min="4" max="4" width="10.875" style="36" customWidth="1"/>
    <col min="5" max="5" width="8" style="36" customWidth="1"/>
    <col min="6" max="6" width="17.875" style="36" customWidth="1"/>
    <col min="7" max="7" width="12.375" style="36" customWidth="1"/>
    <col min="8" max="9" width="6.875" style="36" customWidth="1"/>
    <col min="10" max="10" width="6.625" style="36" customWidth="1"/>
    <col min="11" max="12" width="6.875" style="36" customWidth="1"/>
    <col min="13" max="13" width="10.25" style="36" hidden="1" customWidth="1"/>
    <col min="14" max="16383" width="6.875" style="36" hidden="1"/>
    <col min="16384" max="16384" width="10.875" style="36" customWidth="1"/>
  </cols>
  <sheetData>
    <row r="1" spans="1:13 16384:16384" s="19" customFormat="1" ht="49.5" customHeight="1">
      <c r="XFD1" s="36"/>
    </row>
    <row r="2" spans="1:13 16384:16384" s="19" customFormat="1" ht="29.25" customHeight="1">
      <c r="E2" s="20"/>
      <c r="F2" s="20"/>
      <c r="G2" s="20"/>
      <c r="H2" s="20"/>
      <c r="J2" s="20"/>
      <c r="K2" s="20"/>
      <c r="L2" s="20"/>
      <c r="M2" s="20"/>
      <c r="XFD2" s="36"/>
    </row>
    <row r="3" spans="1:13 16384:16384" s="19" customFormat="1" ht="36.75" customHeight="1">
      <c r="D3" s="21"/>
      <c r="E3" s="22"/>
      <c r="F3" s="23"/>
      <c r="G3" s="23"/>
      <c r="H3" s="23"/>
      <c r="I3" s="23"/>
      <c r="J3" s="23"/>
      <c r="K3" s="24"/>
      <c r="L3" s="20"/>
      <c r="M3" s="20"/>
      <c r="XFD3" s="36"/>
    </row>
    <row r="4" spans="1:13 16384:16384" s="19" customFormat="1" ht="12" customHeight="1">
      <c r="E4" s="22"/>
      <c r="F4" s="23"/>
      <c r="G4" s="23"/>
      <c r="H4" s="23"/>
      <c r="I4" s="23"/>
      <c r="J4" s="23"/>
      <c r="K4" s="24"/>
      <c r="XFD4" s="36"/>
    </row>
    <row r="5" spans="1:13 16384:16384" s="19" customFormat="1" ht="35.1" customHeight="1">
      <c r="C5" s="25"/>
      <c r="D5" s="26"/>
      <c r="E5" s="26"/>
      <c r="F5" s="26"/>
      <c r="G5" s="26"/>
      <c r="H5" s="26"/>
      <c r="I5" s="26"/>
      <c r="J5" s="26"/>
      <c r="K5" s="27"/>
      <c r="XFD5" s="36"/>
    </row>
    <row r="6" spans="1:13 16384:16384" s="19" customFormat="1" ht="33.950000000000003" customHeight="1">
      <c r="A6" s="28"/>
      <c r="C6" s="29"/>
      <c r="D6" s="140"/>
      <c r="E6" s="140"/>
      <c r="F6" s="140"/>
      <c r="G6" s="30"/>
      <c r="H6" s="29"/>
      <c r="I6" s="140"/>
      <c r="J6" s="140"/>
      <c r="K6" s="140"/>
      <c r="XFD6" s="36"/>
    </row>
    <row r="7" spans="1:13 16384:16384" s="19" customFormat="1" ht="18" customHeight="1">
      <c r="A7" s="28"/>
      <c r="C7" s="29"/>
      <c r="D7" s="141"/>
      <c r="E7" s="141"/>
      <c r="F7" s="141"/>
      <c r="G7" s="141"/>
      <c r="H7" s="29"/>
      <c r="I7" s="141"/>
      <c r="J7" s="141"/>
      <c r="K7" s="141"/>
      <c r="XFD7" s="36"/>
    </row>
    <row r="8" spans="1:13 16384:16384" s="31" customFormat="1" ht="27.95" customHeight="1">
      <c r="XFD8" s="62"/>
    </row>
    <row r="9" spans="1:13 16384:16384" s="19" customFormat="1" ht="27.95" customHeight="1">
      <c r="XFD9" s="36"/>
    </row>
    <row r="10" spans="1:13 16384:16384" s="19" customFormat="1" ht="27.95" customHeight="1">
      <c r="C10" s="137"/>
      <c r="D10" s="32"/>
      <c r="E10" s="32"/>
      <c r="F10" s="32"/>
      <c r="G10" s="139"/>
      <c r="H10" s="139"/>
      <c r="I10" s="139"/>
      <c r="J10" s="139"/>
      <c r="K10" s="139"/>
      <c r="XFD10" s="36"/>
    </row>
    <row r="11" spans="1:13 16384:16384" s="19" customFormat="1" ht="30.75" customHeight="1">
      <c r="C11" s="137"/>
      <c r="D11" s="33"/>
      <c r="E11" s="34"/>
      <c r="F11" s="35"/>
      <c r="G11" s="138"/>
      <c r="H11" s="138"/>
      <c r="I11" s="138"/>
      <c r="J11" s="138"/>
      <c r="K11" s="138"/>
      <c r="XFD11" s="36"/>
    </row>
    <row r="12" spans="1:13 16384:16384" s="19" customFormat="1" ht="30.75" customHeight="1">
      <c r="C12" s="137"/>
      <c r="D12" s="33"/>
      <c r="E12" s="34"/>
      <c r="F12" s="35"/>
      <c r="G12" s="138"/>
      <c r="H12" s="138"/>
      <c r="I12" s="138"/>
      <c r="J12" s="138"/>
      <c r="K12" s="138"/>
      <c r="XFD12" s="36"/>
    </row>
    <row r="13" spans="1:13 16384:16384" s="19" customFormat="1" ht="30.75" customHeight="1">
      <c r="C13" s="137"/>
      <c r="D13" s="33"/>
      <c r="E13" s="34"/>
      <c r="F13" s="35"/>
      <c r="G13" s="138"/>
      <c r="H13" s="138"/>
      <c r="I13" s="138"/>
      <c r="J13" s="138"/>
      <c r="K13" s="138"/>
    </row>
    <row r="14" spans="1:13 16384:16384" s="19" customFormat="1" ht="30.75" customHeight="1">
      <c r="C14" s="137"/>
      <c r="D14" s="33"/>
      <c r="E14" s="34"/>
      <c r="F14" s="35"/>
      <c r="G14" s="138"/>
      <c r="H14" s="138"/>
      <c r="I14" s="138"/>
      <c r="J14" s="138"/>
      <c r="K14" s="138"/>
    </row>
    <row r="15" spans="1:13 16384:16384" s="19" customFormat="1" ht="30.6" customHeight="1">
      <c r="C15" s="137"/>
      <c r="D15" s="33"/>
      <c r="E15" s="34"/>
      <c r="F15" s="35"/>
      <c r="G15" s="138"/>
      <c r="H15" s="138"/>
      <c r="I15" s="138"/>
      <c r="J15" s="138"/>
      <c r="K15" s="138"/>
    </row>
    <row r="20" ht="51.95" hidden="1" customHeight="1"/>
  </sheetData>
  <mergeCells count="11">
    <mergeCell ref="D6:F6"/>
    <mergeCell ref="I6:K6"/>
    <mergeCell ref="D7:G7"/>
    <mergeCell ref="I7:K7"/>
    <mergeCell ref="G11:K11"/>
    <mergeCell ref="C10:C15"/>
    <mergeCell ref="G12:K12"/>
    <mergeCell ref="G13:K13"/>
    <mergeCell ref="G14:K14"/>
    <mergeCell ref="G15:K15"/>
    <mergeCell ref="G10:K10"/>
  </mergeCells>
  <pageMargins left="0.25" right="0.25" top="0.75" bottom="0.75" header="0.3" footer="0.3"/>
  <pageSetup paperSize="9" scale="99" pageOrder="overThenDown" orientation="landscape" r:id="rId1"/>
  <headerFooter alignWithMargins="0">
    <oddFooter>&amp;C- uso restrito -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ilha3">
    <pageSetUpPr fitToPage="1"/>
  </sheetPr>
  <dimension ref="B1:AA42"/>
  <sheetViews>
    <sheetView showGridLines="0" tabSelected="1" topLeftCell="D1" zoomScale="70" zoomScaleNormal="70" workbookViewId="0">
      <selection activeCell="I26" sqref="I26"/>
    </sheetView>
  </sheetViews>
  <sheetFormatPr defaultRowHeight="14.25"/>
  <cols>
    <col min="1" max="1" width="7.875" customWidth="1"/>
    <col min="2" max="2" width="13.75" customWidth="1"/>
    <col min="3" max="3" width="14" customWidth="1"/>
    <col min="4" max="4" width="18.75" customWidth="1"/>
    <col min="5" max="5" width="10.875" customWidth="1"/>
    <col min="6" max="6" width="19" customWidth="1"/>
    <col min="7" max="7" width="16.25" customWidth="1"/>
    <col min="8" max="8" width="11.625" customWidth="1"/>
    <col min="9" max="9" width="16.25" customWidth="1"/>
    <col min="10" max="10" width="8.5" bestFit="1" customWidth="1"/>
    <col min="11" max="11" width="17.375" customWidth="1"/>
    <col min="12" max="12" width="19.25" bestFit="1" customWidth="1"/>
    <col min="13" max="13" width="19.625" bestFit="1" customWidth="1"/>
    <col min="14" max="14" width="11" customWidth="1"/>
    <col min="15" max="15" width="13.75" customWidth="1"/>
    <col min="16" max="16" width="14.625" customWidth="1"/>
    <col min="17" max="17" width="10" bestFit="1" customWidth="1"/>
    <col min="18" max="18" width="14.25" customWidth="1"/>
    <col min="19" max="19" width="12.25" customWidth="1"/>
    <col min="20" max="20" width="7.75" customWidth="1"/>
    <col min="21" max="21" width="13.75" customWidth="1"/>
    <col min="22" max="22" width="17.75" customWidth="1"/>
    <col min="23" max="23" width="25.75" customWidth="1"/>
    <col min="24" max="24" width="17.75" customWidth="1"/>
    <col min="25" max="25" width="25.75" customWidth="1"/>
    <col min="26" max="26" width="17.75" customWidth="1"/>
    <col min="27" max="27" width="25.75" customWidth="1"/>
  </cols>
  <sheetData>
    <row r="1" spans="2:21" ht="15" thickBot="1"/>
    <row r="2" spans="2:21" ht="15" customHeight="1">
      <c r="B2" s="142" t="s">
        <v>128</v>
      </c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  <c r="Q2" s="143"/>
      <c r="R2" s="143"/>
      <c r="S2" s="143"/>
      <c r="T2" s="143"/>
      <c r="U2" s="144"/>
    </row>
    <row r="3" spans="2:21" ht="18.75" customHeight="1">
      <c r="B3" s="145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  <c r="T3" s="146"/>
      <c r="U3" s="147"/>
    </row>
    <row r="4" spans="2:21" ht="20.25" customHeight="1">
      <c r="B4" s="145"/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7"/>
    </row>
    <row r="5" spans="2:21" ht="7.5" customHeight="1" thickBot="1">
      <c r="B5" s="148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50"/>
    </row>
    <row r="6" spans="2:21" s="1" customFormat="1" ht="20.25" customHeight="1">
      <c r="B6" s="48"/>
      <c r="C6" s="49"/>
      <c r="D6" s="49"/>
      <c r="E6" s="152"/>
      <c r="F6" s="152"/>
      <c r="G6" s="152"/>
      <c r="H6" s="152"/>
      <c r="I6" s="152"/>
      <c r="J6" s="152"/>
      <c r="K6" s="152"/>
      <c r="L6" s="152"/>
      <c r="M6" s="49"/>
      <c r="N6" s="49"/>
      <c r="O6" s="49"/>
      <c r="P6" s="49"/>
      <c r="Q6" s="49"/>
      <c r="R6" s="49"/>
      <c r="S6" s="49"/>
      <c r="T6" s="49"/>
      <c r="U6" s="50"/>
    </row>
    <row r="7" spans="2:21" ht="30" customHeight="1">
      <c r="B7" s="51"/>
      <c r="C7" s="151" t="s">
        <v>12</v>
      </c>
      <c r="D7" s="151" t="s">
        <v>0</v>
      </c>
      <c r="E7" s="151" t="s">
        <v>13</v>
      </c>
      <c r="F7" s="151" t="s">
        <v>1</v>
      </c>
      <c r="G7" s="151"/>
      <c r="H7" s="151"/>
      <c r="I7" s="151"/>
      <c r="J7" s="151"/>
      <c r="K7" s="151" t="s">
        <v>2</v>
      </c>
      <c r="L7" s="151"/>
      <c r="M7" s="151"/>
      <c r="N7" s="151"/>
      <c r="O7" s="151" t="s">
        <v>3</v>
      </c>
      <c r="P7" s="151"/>
      <c r="Q7" s="151"/>
      <c r="R7" s="151"/>
      <c r="S7" s="151"/>
      <c r="T7" s="151"/>
      <c r="U7" s="52"/>
    </row>
    <row r="8" spans="2:21" ht="15" customHeight="1">
      <c r="B8" s="51"/>
      <c r="C8" s="151"/>
      <c r="D8" s="151"/>
      <c r="E8" s="151"/>
      <c r="F8" s="151" t="s">
        <v>4</v>
      </c>
      <c r="G8" s="151" t="s">
        <v>5</v>
      </c>
      <c r="H8" s="151" t="s">
        <v>4</v>
      </c>
      <c r="I8" s="151" t="s">
        <v>15</v>
      </c>
      <c r="J8" s="151" t="s">
        <v>6</v>
      </c>
      <c r="K8" s="151" t="s">
        <v>4</v>
      </c>
      <c r="L8" s="151" t="s">
        <v>7</v>
      </c>
      <c r="M8" s="151" t="s">
        <v>14</v>
      </c>
      <c r="N8" s="151" t="s">
        <v>6</v>
      </c>
      <c r="O8" s="151" t="s">
        <v>26</v>
      </c>
      <c r="P8" s="151"/>
      <c r="Q8" s="151"/>
      <c r="R8" s="151" t="s">
        <v>27</v>
      </c>
      <c r="S8" s="151"/>
      <c r="T8" s="151"/>
      <c r="U8" s="52"/>
    </row>
    <row r="9" spans="2:21" ht="33.6" customHeight="1">
      <c r="B9" s="51"/>
      <c r="C9" s="151"/>
      <c r="D9" s="151"/>
      <c r="E9" s="151"/>
      <c r="F9" s="151"/>
      <c r="G9" s="151"/>
      <c r="H9" s="151"/>
      <c r="I9" s="151"/>
      <c r="J9" s="151"/>
      <c r="K9" s="151"/>
      <c r="L9" s="151"/>
      <c r="M9" s="151"/>
      <c r="N9" s="151"/>
      <c r="O9" s="42" t="s">
        <v>8</v>
      </c>
      <c r="P9" s="42" t="s">
        <v>9</v>
      </c>
      <c r="Q9" s="42" t="s">
        <v>10</v>
      </c>
      <c r="R9" s="42" t="s">
        <v>11</v>
      </c>
      <c r="S9" s="42" t="s">
        <v>9</v>
      </c>
      <c r="T9" s="42" t="s">
        <v>10</v>
      </c>
      <c r="U9" s="52"/>
    </row>
    <row r="10" spans="2:21" ht="15" customHeight="1">
      <c r="B10" s="53"/>
      <c r="C10" s="43">
        <v>2024</v>
      </c>
      <c r="D10" s="43" t="s">
        <v>63</v>
      </c>
      <c r="E10" s="44">
        <v>669</v>
      </c>
      <c r="F10" s="43">
        <v>24</v>
      </c>
      <c r="G10" s="45">
        <v>11528.53</v>
      </c>
      <c r="H10" s="43">
        <v>21</v>
      </c>
      <c r="I10" s="45">
        <v>11068.84</v>
      </c>
      <c r="J10" s="46">
        <v>45357</v>
      </c>
      <c r="K10" s="43">
        <v>78</v>
      </c>
      <c r="L10" s="45">
        <v>81535530.540000007</v>
      </c>
      <c r="M10" s="45">
        <v>81535530.540000007</v>
      </c>
      <c r="N10" s="46">
        <v>45362</v>
      </c>
      <c r="O10" s="43">
        <f t="shared" ref="O10" si="0">IF(H10&gt;=F10,"0",F10-H10)</f>
        <v>3</v>
      </c>
      <c r="P10" s="61">
        <f>IF(I10&gt;=G10,"0,00",G10-I10)</f>
        <v>459.69000000000051</v>
      </c>
      <c r="Q10" s="47">
        <f>(G10-I10)/G10</f>
        <v>3.9874120985069254E-2</v>
      </c>
      <c r="R10" s="43">
        <f>O10</f>
        <v>3</v>
      </c>
      <c r="S10" s="125">
        <v>0</v>
      </c>
      <c r="T10" s="47">
        <f>(SUM(S10)/SUM(L10))</f>
        <v>0</v>
      </c>
      <c r="U10" s="52"/>
    </row>
    <row r="11" spans="2:21" ht="15" customHeight="1">
      <c r="B11" s="53"/>
      <c r="C11" s="43">
        <v>2024</v>
      </c>
      <c r="D11" s="43" t="s">
        <v>93</v>
      </c>
      <c r="E11" s="44">
        <v>1032</v>
      </c>
      <c r="F11" s="43">
        <v>1</v>
      </c>
      <c r="G11" s="45">
        <v>1241.57</v>
      </c>
      <c r="H11" s="43">
        <v>1</v>
      </c>
      <c r="I11" s="45">
        <v>1241.57</v>
      </c>
      <c r="J11" s="46">
        <v>45017</v>
      </c>
      <c r="K11" s="43">
        <v>78</v>
      </c>
      <c r="L11" s="45">
        <v>92122205.23999995</v>
      </c>
      <c r="M11" s="45">
        <v>92122205.23999995</v>
      </c>
      <c r="N11" s="46">
        <v>45021</v>
      </c>
      <c r="O11" s="43">
        <v>0</v>
      </c>
      <c r="P11" s="61" t="str">
        <f>IF(I11&gt;=G11,"0,00",G11-I11)</f>
        <v>0,00</v>
      </c>
      <c r="Q11" s="47">
        <f t="shared" ref="Q11:Q13" si="1">(G11-I11)/G11</f>
        <v>0</v>
      </c>
      <c r="R11" s="43">
        <v>0</v>
      </c>
      <c r="S11" s="125">
        <v>0</v>
      </c>
      <c r="T11" s="47">
        <f>(SUM(S10:S11)/SUM(L10:L11))</f>
        <v>0</v>
      </c>
      <c r="U11" s="52"/>
    </row>
    <row r="12" spans="2:21" ht="15" customHeight="1">
      <c r="B12" s="53"/>
      <c r="C12" s="43">
        <v>2024</v>
      </c>
      <c r="D12" s="43" t="s">
        <v>94</v>
      </c>
      <c r="E12" s="44">
        <v>1363</v>
      </c>
      <c r="F12" s="43">
        <v>0</v>
      </c>
      <c r="G12" s="43">
        <v>0</v>
      </c>
      <c r="H12" s="43">
        <v>0</v>
      </c>
      <c r="I12" s="43">
        <v>0</v>
      </c>
      <c r="J12" s="46">
        <v>45415</v>
      </c>
      <c r="K12" s="43">
        <v>79</v>
      </c>
      <c r="L12" s="45">
        <v>100329962.99000011</v>
      </c>
      <c r="M12" s="45">
        <v>100329962.99000011</v>
      </c>
      <c r="N12" s="46">
        <v>45419</v>
      </c>
      <c r="O12" s="43" t="str">
        <f t="shared" ref="O12" si="2">IF(H12&gt;=F12,"0",F12-H12)</f>
        <v>0</v>
      </c>
      <c r="P12" s="61" t="str">
        <f>IF(I12&gt;=G12,"0,00",G12-I12)</f>
        <v>0,00</v>
      </c>
      <c r="Q12" s="47">
        <f>IFERROR(((G12-I12)/G12),0)</f>
        <v>0</v>
      </c>
      <c r="R12" s="43" t="str">
        <f t="shared" ref="R12" si="3">O12</f>
        <v>0</v>
      </c>
      <c r="S12" s="125">
        <v>0</v>
      </c>
      <c r="T12" s="47">
        <f>(SUM(S10:S12)/SUM(L10:L12))</f>
        <v>0</v>
      </c>
      <c r="U12" s="52"/>
    </row>
    <row r="13" spans="2:21" ht="15" hidden="1" customHeight="1">
      <c r="B13" s="53"/>
      <c r="C13" s="43">
        <v>2024</v>
      </c>
      <c r="D13" s="43" t="s">
        <v>95</v>
      </c>
      <c r="E13" s="44"/>
      <c r="F13" s="43"/>
      <c r="G13" s="45"/>
      <c r="H13" s="43"/>
      <c r="I13" s="45"/>
      <c r="J13" s="46">
        <v>45079</v>
      </c>
      <c r="K13" s="43">
        <v>73</v>
      </c>
      <c r="L13" s="45"/>
      <c r="M13" s="45"/>
      <c r="N13" s="46">
        <v>45083</v>
      </c>
      <c r="O13" s="43" t="str">
        <f t="shared" ref="O13:O20" si="4">IF(H13&gt;=F13,"0",F13-H13)</f>
        <v>0</v>
      </c>
      <c r="P13" s="61" t="str">
        <f t="shared" ref="P13" si="5">IF(I13&gt;=G13,"0,00",G13-I13)</f>
        <v>0,00</v>
      </c>
      <c r="Q13" s="47" t="e">
        <f t="shared" si="1"/>
        <v>#DIV/0!</v>
      </c>
      <c r="R13" s="43"/>
      <c r="S13" s="125"/>
      <c r="T13" s="47"/>
      <c r="U13" s="52"/>
    </row>
    <row r="14" spans="2:21" ht="15" hidden="1">
      <c r="B14" s="53"/>
      <c r="C14" s="43">
        <v>2024</v>
      </c>
      <c r="D14" s="37" t="s">
        <v>125</v>
      </c>
      <c r="E14" s="38"/>
      <c r="F14" s="37"/>
      <c r="G14" s="39"/>
      <c r="H14" s="37"/>
      <c r="I14" s="39"/>
      <c r="J14" s="40">
        <v>45112</v>
      </c>
      <c r="K14" s="37">
        <v>75</v>
      </c>
      <c r="L14" s="39"/>
      <c r="M14" s="39"/>
      <c r="N14" s="40">
        <v>45117</v>
      </c>
      <c r="O14" s="37" t="str">
        <f t="shared" si="4"/>
        <v>0</v>
      </c>
      <c r="P14" s="129" t="str">
        <f>IF(I14&gt;=G14,"0,00",G14-I14)</f>
        <v>0,00</v>
      </c>
      <c r="Q14" s="41" t="e">
        <f t="shared" ref="Q14:Q16" si="6">(G14-I14)/G14</f>
        <v>#DIV/0!</v>
      </c>
      <c r="R14" s="37" t="str">
        <f t="shared" ref="R14:R18" si="7">O14</f>
        <v>0</v>
      </c>
      <c r="S14" s="126">
        <v>0</v>
      </c>
      <c r="T14" s="41">
        <f>(SUM(S10:S14)/SUM(L10:L14))</f>
        <v>0</v>
      </c>
      <c r="U14" s="52"/>
    </row>
    <row r="15" spans="2:21" ht="15" hidden="1" customHeight="1">
      <c r="B15" s="53"/>
      <c r="C15" s="43">
        <v>2024</v>
      </c>
      <c r="D15" s="8" t="s">
        <v>88</v>
      </c>
      <c r="E15" s="13"/>
      <c r="F15" s="8"/>
      <c r="G15" s="11"/>
      <c r="H15" s="8"/>
      <c r="I15" s="11"/>
      <c r="J15" s="10">
        <v>45141</v>
      </c>
      <c r="K15" s="8">
        <v>74</v>
      </c>
      <c r="L15" s="11"/>
      <c r="M15" s="11"/>
      <c r="N15" s="10">
        <v>45145</v>
      </c>
      <c r="O15" s="8" t="str">
        <f t="shared" si="4"/>
        <v>0</v>
      </c>
      <c r="P15" s="130" t="str">
        <f t="shared" ref="P15:P16" si="8">IF(I15&gt;=G15,"0,00",G15-I15)</f>
        <v>0,00</v>
      </c>
      <c r="Q15" s="12" t="e">
        <f t="shared" si="6"/>
        <v>#DIV/0!</v>
      </c>
      <c r="R15" s="8">
        <v>0</v>
      </c>
      <c r="S15" s="127">
        <v>0</v>
      </c>
      <c r="T15" s="12">
        <f>(SUM(S10:S15)/SUM(L10:L15))</f>
        <v>0</v>
      </c>
      <c r="U15" s="52"/>
    </row>
    <row r="16" spans="2:21" ht="15" hidden="1" customHeight="1">
      <c r="B16" s="53"/>
      <c r="C16" s="43">
        <v>2024</v>
      </c>
      <c r="D16" s="8" t="s">
        <v>89</v>
      </c>
      <c r="E16" s="13"/>
      <c r="F16" s="8"/>
      <c r="G16" s="11"/>
      <c r="H16" s="8"/>
      <c r="I16" s="11"/>
      <c r="J16" s="10">
        <v>45170</v>
      </c>
      <c r="K16" s="8">
        <v>75</v>
      </c>
      <c r="L16" s="11"/>
      <c r="M16" s="11"/>
      <c r="N16" s="10">
        <v>45174</v>
      </c>
      <c r="O16" s="8" t="str">
        <f t="shared" si="4"/>
        <v>0</v>
      </c>
      <c r="P16" s="130" t="str">
        <f t="shared" si="8"/>
        <v>0,00</v>
      </c>
      <c r="Q16" s="12" t="e">
        <f t="shared" si="6"/>
        <v>#DIV/0!</v>
      </c>
      <c r="R16" s="8">
        <v>0</v>
      </c>
      <c r="S16" s="127">
        <v>0</v>
      </c>
      <c r="T16" s="12">
        <f>(SUM(S10:S16)/SUM(L10:L16))</f>
        <v>0</v>
      </c>
      <c r="U16" s="52"/>
    </row>
    <row r="17" spans="2:21" ht="15" hidden="1" customHeight="1">
      <c r="B17" s="53"/>
      <c r="C17" s="43">
        <v>2024</v>
      </c>
      <c r="D17" s="8" t="s">
        <v>90</v>
      </c>
      <c r="E17" s="13"/>
      <c r="F17" s="8"/>
      <c r="G17" s="11"/>
      <c r="H17" s="8"/>
      <c r="I17" s="11"/>
      <c r="J17" s="10">
        <v>45204</v>
      </c>
      <c r="K17" s="8">
        <v>74</v>
      </c>
      <c r="L17" s="11"/>
      <c r="M17" s="11"/>
      <c r="N17" s="10">
        <v>45208</v>
      </c>
      <c r="O17" s="8" t="str">
        <f t="shared" si="4"/>
        <v>0</v>
      </c>
      <c r="P17" s="130" t="str">
        <f t="shared" ref="P17:P19" si="9">IF(I17&gt;=G17,"0,00",G17-I17)</f>
        <v>0,00</v>
      </c>
      <c r="Q17" s="12" t="e">
        <f t="shared" ref="Q17:Q19" si="10">(G17-I17)/G17</f>
        <v>#DIV/0!</v>
      </c>
      <c r="R17" s="8" t="str">
        <f t="shared" si="7"/>
        <v>0</v>
      </c>
      <c r="S17" s="127">
        <v>0</v>
      </c>
      <c r="T17" s="12">
        <f>(SUM(S10:S17)/SUM(L10:L17))</f>
        <v>0</v>
      </c>
      <c r="U17" s="52"/>
    </row>
    <row r="18" spans="2:21" ht="15" hidden="1" customHeight="1">
      <c r="B18" s="53"/>
      <c r="C18" s="43">
        <v>2024</v>
      </c>
      <c r="D18" s="8" t="s">
        <v>126</v>
      </c>
      <c r="E18" s="13"/>
      <c r="F18" s="8"/>
      <c r="G18" s="11"/>
      <c r="H18" s="8"/>
      <c r="I18" s="11"/>
      <c r="J18" s="10">
        <v>45236</v>
      </c>
      <c r="K18" s="8">
        <v>74</v>
      </c>
      <c r="L18" s="11"/>
      <c r="M18" s="11"/>
      <c r="N18" s="10">
        <v>45238</v>
      </c>
      <c r="O18" s="8" t="str">
        <f t="shared" si="4"/>
        <v>0</v>
      </c>
      <c r="P18" s="130" t="str">
        <f t="shared" si="9"/>
        <v>0,00</v>
      </c>
      <c r="Q18" s="12" t="e">
        <f t="shared" si="10"/>
        <v>#DIV/0!</v>
      </c>
      <c r="R18" s="8" t="str">
        <f t="shared" si="7"/>
        <v>0</v>
      </c>
      <c r="S18" s="127">
        <v>0</v>
      </c>
      <c r="T18" s="12">
        <f>(SUM(S10:S18)/SUM(L10:L18))</f>
        <v>0</v>
      </c>
      <c r="U18" s="52"/>
    </row>
    <row r="19" spans="2:21" ht="15" hidden="1" customHeight="1">
      <c r="B19" s="53"/>
      <c r="C19" s="43">
        <v>2024</v>
      </c>
      <c r="D19" s="8" t="s">
        <v>91</v>
      </c>
      <c r="E19" s="13"/>
      <c r="F19" s="8"/>
      <c r="G19" s="11"/>
      <c r="H19" s="8"/>
      <c r="I19" s="11"/>
      <c r="J19" s="10">
        <v>45266</v>
      </c>
      <c r="K19" s="8">
        <v>76</v>
      </c>
      <c r="L19" s="11"/>
      <c r="M19" s="11"/>
      <c r="N19" s="10">
        <v>45271</v>
      </c>
      <c r="O19" s="8" t="str">
        <f t="shared" si="4"/>
        <v>0</v>
      </c>
      <c r="P19" s="130" t="str">
        <f t="shared" si="9"/>
        <v>0,00</v>
      </c>
      <c r="Q19" s="12" t="e">
        <f t="shared" si="10"/>
        <v>#DIV/0!</v>
      </c>
      <c r="R19" s="8">
        <v>0</v>
      </c>
      <c r="S19" s="127">
        <v>0</v>
      </c>
      <c r="T19" s="12">
        <f>(SUM(S10:S19)/SUM(L10:L19))</f>
        <v>0</v>
      </c>
      <c r="U19" s="52"/>
    </row>
    <row r="20" spans="2:21" ht="15" hidden="1" customHeight="1">
      <c r="B20" s="53"/>
      <c r="C20" s="43">
        <v>2024</v>
      </c>
      <c r="D20" s="8" t="s">
        <v>127</v>
      </c>
      <c r="E20" s="13"/>
      <c r="F20" s="8"/>
      <c r="G20" s="11"/>
      <c r="H20" s="8"/>
      <c r="I20" s="11"/>
      <c r="J20" s="10">
        <v>45296</v>
      </c>
      <c r="K20" s="8">
        <v>76</v>
      </c>
      <c r="L20" s="11"/>
      <c r="M20" s="11"/>
      <c r="N20" s="10">
        <v>45300</v>
      </c>
      <c r="O20" s="8" t="str">
        <f t="shared" si="4"/>
        <v>0</v>
      </c>
      <c r="P20" s="130" t="str">
        <f>IF(I20&gt;=G20,"0,00",G20-I20)</f>
        <v>0,00</v>
      </c>
      <c r="Q20" s="12" t="e">
        <f>(G20-I20)/G20</f>
        <v>#DIV/0!</v>
      </c>
      <c r="R20" s="8">
        <v>0</v>
      </c>
      <c r="S20" s="127">
        <v>0</v>
      </c>
      <c r="T20" s="12">
        <f>(SUM(S10:S20)/SUM(L10:L20))</f>
        <v>0</v>
      </c>
      <c r="U20" s="52"/>
    </row>
    <row r="21" spans="2:21" ht="11.25" hidden="1" customHeight="1">
      <c r="B21" s="53"/>
      <c r="C21" s="43">
        <v>2024</v>
      </c>
      <c r="D21" s="8" t="s">
        <v>92</v>
      </c>
      <c r="E21" s="13"/>
      <c r="F21" s="8"/>
      <c r="G21" s="11"/>
      <c r="H21" s="8"/>
      <c r="I21" s="11"/>
      <c r="J21" s="10">
        <v>45324</v>
      </c>
      <c r="K21" s="8">
        <v>76</v>
      </c>
      <c r="L21" s="11"/>
      <c r="M21" s="11"/>
      <c r="N21" s="10">
        <v>45328</v>
      </c>
      <c r="O21" s="8">
        <v>0</v>
      </c>
      <c r="P21" s="130" t="str">
        <f t="shared" ref="P21" si="11">IF(I21&gt;=G21,"0,00",G21-I21)</f>
        <v>0,00</v>
      </c>
      <c r="Q21" s="12" t="e">
        <f t="shared" ref="Q21" si="12">(G21-I21)/G21</f>
        <v>#DIV/0!</v>
      </c>
      <c r="R21" s="8">
        <f t="shared" ref="R21" si="13">O21</f>
        <v>0</v>
      </c>
      <c r="S21" s="127" t="str">
        <f t="shared" ref="S21" si="14">P21</f>
        <v>0,00</v>
      </c>
      <c r="T21" s="12">
        <f>(SUM(S10:S21)/SUM(L10:L21))</f>
        <v>0</v>
      </c>
      <c r="U21" s="52"/>
    </row>
    <row r="22" spans="2:21" ht="15" customHeight="1">
      <c r="B22" s="53"/>
      <c r="C22" s="43"/>
      <c r="D22" s="8"/>
      <c r="E22" s="13"/>
      <c r="F22" s="8"/>
      <c r="G22" s="11"/>
      <c r="H22" s="8"/>
      <c r="I22" s="11"/>
      <c r="J22" s="10"/>
      <c r="K22" s="8"/>
      <c r="L22" s="11"/>
      <c r="M22" s="11"/>
      <c r="N22" s="10"/>
      <c r="O22" s="8"/>
      <c r="P22" s="130"/>
      <c r="Q22" s="12"/>
      <c r="R22" s="54"/>
      <c r="S22" s="128"/>
      <c r="T22" s="55"/>
      <c r="U22" s="52"/>
    </row>
    <row r="23" spans="2:21" ht="15" customHeight="1">
      <c r="B23" s="53"/>
      <c r="C23" s="56" t="s">
        <v>131</v>
      </c>
      <c r="D23" s="54"/>
      <c r="E23" s="57"/>
      <c r="F23" s="54"/>
      <c r="G23" s="57"/>
      <c r="H23" s="58"/>
      <c r="I23" s="54"/>
      <c r="J23" s="57"/>
      <c r="K23" s="57"/>
      <c r="L23" s="58"/>
      <c r="M23" s="54"/>
      <c r="N23" s="14"/>
      <c r="O23" s="55"/>
      <c r="P23" s="54"/>
      <c r="Q23" s="59"/>
      <c r="R23" s="59"/>
      <c r="S23" s="59"/>
      <c r="T23" s="59"/>
      <c r="U23" s="52"/>
    </row>
    <row r="24" spans="2:21" ht="15" customHeight="1">
      <c r="B24" s="53"/>
      <c r="C24" s="56"/>
      <c r="D24" s="54"/>
      <c r="E24" s="57"/>
      <c r="F24" s="54"/>
      <c r="G24" s="57"/>
      <c r="H24" s="58"/>
      <c r="I24" s="54"/>
      <c r="J24" s="57"/>
      <c r="K24" s="57"/>
      <c r="L24" s="58"/>
      <c r="M24" s="54"/>
      <c r="N24" s="14"/>
      <c r="O24" s="55"/>
      <c r="P24" s="54"/>
      <c r="Q24" s="59"/>
      <c r="R24" s="59"/>
      <c r="S24" s="59"/>
      <c r="T24" s="59"/>
      <c r="U24" s="52"/>
    </row>
    <row r="25" spans="2:21" ht="15" customHeight="1">
      <c r="B25" s="122"/>
      <c r="C25" s="56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23"/>
    </row>
    <row r="26" spans="2:21" ht="15" customHeight="1">
      <c r="B26" s="122"/>
      <c r="C26" s="124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23"/>
    </row>
    <row r="27" spans="2:21" ht="15" customHeight="1">
      <c r="B27" s="156"/>
      <c r="C27" s="157"/>
      <c r="D27" s="157"/>
      <c r="E27" s="157"/>
      <c r="F27" s="157"/>
      <c r="G27" s="157"/>
      <c r="H27" s="157"/>
      <c r="I27" s="157"/>
      <c r="J27" s="157"/>
      <c r="K27" s="157"/>
      <c r="L27" s="157"/>
      <c r="M27" s="157"/>
      <c r="N27" s="157"/>
      <c r="O27" s="157"/>
      <c r="P27" s="157"/>
      <c r="Q27" s="157"/>
      <c r="R27" s="157"/>
      <c r="S27" s="157"/>
      <c r="T27" s="157"/>
      <c r="U27" s="60"/>
    </row>
    <row r="28" spans="2:21" ht="15" customHeight="1">
      <c r="B28" s="156"/>
      <c r="C28" s="157"/>
      <c r="D28" s="157"/>
      <c r="E28" s="157"/>
      <c r="F28" s="157"/>
      <c r="G28" s="157"/>
      <c r="H28" s="157"/>
      <c r="I28" s="157"/>
      <c r="J28" s="157"/>
      <c r="K28" s="157"/>
      <c r="L28" s="157"/>
      <c r="M28" s="157"/>
      <c r="N28" s="157"/>
      <c r="O28" s="157"/>
      <c r="P28" s="157"/>
      <c r="Q28" s="157"/>
      <c r="R28" s="157"/>
      <c r="S28" s="157"/>
      <c r="T28" s="157"/>
      <c r="U28" s="60"/>
    </row>
    <row r="29" spans="2:21" ht="15" customHeight="1">
      <c r="B29" s="158"/>
      <c r="C29" s="157"/>
      <c r="D29" s="157"/>
      <c r="E29" s="157"/>
      <c r="F29" s="157"/>
      <c r="G29" s="157"/>
      <c r="H29" s="157"/>
      <c r="I29" s="157"/>
      <c r="J29" s="157"/>
      <c r="K29" s="157"/>
      <c r="L29" s="157"/>
      <c r="M29" s="157"/>
      <c r="N29" s="157"/>
      <c r="O29" s="157"/>
      <c r="P29" s="157"/>
      <c r="Q29" s="157"/>
      <c r="R29" s="157"/>
      <c r="S29" s="157"/>
      <c r="T29" s="157"/>
      <c r="U29" s="159"/>
    </row>
    <row r="30" spans="2:21" ht="15" customHeight="1">
      <c r="B30" s="158"/>
      <c r="C30" s="157"/>
      <c r="D30" s="157"/>
      <c r="E30" s="157"/>
      <c r="F30" s="157"/>
      <c r="G30" s="157"/>
      <c r="H30" s="157"/>
      <c r="I30" s="157"/>
      <c r="J30" s="157"/>
      <c r="K30" s="157"/>
      <c r="L30" s="157"/>
      <c r="M30" s="157"/>
      <c r="N30" s="157"/>
      <c r="O30" s="157"/>
      <c r="P30" s="157"/>
      <c r="Q30" s="157"/>
      <c r="R30" s="157"/>
      <c r="S30" s="157"/>
      <c r="T30" s="157"/>
      <c r="U30" s="159"/>
    </row>
    <row r="31" spans="2:21" ht="14.45" customHeight="1" thickBot="1">
      <c r="B31" s="153"/>
      <c r="C31" s="154"/>
      <c r="D31" s="154"/>
      <c r="E31" s="154"/>
      <c r="F31" s="154"/>
      <c r="G31" s="154"/>
      <c r="H31" s="154"/>
      <c r="I31" s="154"/>
      <c r="J31" s="154"/>
      <c r="K31" s="154"/>
      <c r="L31" s="154"/>
      <c r="M31" s="154"/>
      <c r="N31" s="154"/>
      <c r="O31" s="154"/>
      <c r="P31" s="154"/>
      <c r="Q31" s="154"/>
      <c r="R31" s="154"/>
      <c r="S31" s="154"/>
      <c r="T31" s="154"/>
      <c r="U31" s="155"/>
    </row>
    <row r="32" spans="2:21" ht="15"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</row>
    <row r="33" spans="2:27" ht="15">
      <c r="B33" s="17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6"/>
      <c r="U33" s="16"/>
    </row>
    <row r="34" spans="2:27" ht="15">
      <c r="B34" s="17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6"/>
      <c r="U34" s="16"/>
      <c r="V34" s="16"/>
      <c r="W34" s="16"/>
      <c r="X34" s="16"/>
      <c r="Y34" s="16"/>
      <c r="Z34" s="16"/>
      <c r="AA34" s="16"/>
    </row>
    <row r="35" spans="2:27">
      <c r="G35" s="4"/>
      <c r="H35" s="5"/>
      <c r="L35" s="5"/>
    </row>
    <row r="36" spans="2:27" ht="15.75">
      <c r="B36" s="9"/>
      <c r="K36" s="4"/>
      <c r="M36" s="3"/>
    </row>
    <row r="37" spans="2:27" ht="15.75">
      <c r="B37" s="9"/>
      <c r="E37" s="3"/>
      <c r="I37" s="3"/>
      <c r="K37" s="4"/>
      <c r="M37" s="4"/>
    </row>
    <row r="38" spans="2:27" ht="15.75">
      <c r="B38" s="9"/>
      <c r="E38" s="4"/>
      <c r="K38" s="4"/>
      <c r="M38" s="5"/>
    </row>
    <row r="39" spans="2:27" ht="15">
      <c r="B39" s="7"/>
      <c r="C39" s="6"/>
      <c r="E39" s="5"/>
      <c r="F39" s="5"/>
      <c r="K39" s="4"/>
    </row>
    <row r="40" spans="2:27">
      <c r="E40" s="5"/>
      <c r="K40" s="4"/>
    </row>
    <row r="41" spans="2:27">
      <c r="E41" s="4"/>
      <c r="G41" s="2"/>
      <c r="J41" s="3"/>
      <c r="K41" s="4"/>
    </row>
    <row r="42" spans="2:27">
      <c r="G42" s="2"/>
      <c r="J42" s="5"/>
      <c r="K42" s="3"/>
    </row>
  </sheetData>
  <mergeCells count="23">
    <mergeCell ref="B31:U31"/>
    <mergeCell ref="H8:H9"/>
    <mergeCell ref="I8:I9"/>
    <mergeCell ref="O8:Q8"/>
    <mergeCell ref="B27:T28"/>
    <mergeCell ref="B29:U29"/>
    <mergeCell ref="B30:U30"/>
    <mergeCell ref="B2:U5"/>
    <mergeCell ref="F7:J7"/>
    <mergeCell ref="K7:N7"/>
    <mergeCell ref="O7:T7"/>
    <mergeCell ref="E7:E9"/>
    <mergeCell ref="D7:D9"/>
    <mergeCell ref="C7:C9"/>
    <mergeCell ref="K8:K9"/>
    <mergeCell ref="L8:L9"/>
    <mergeCell ref="J8:J9"/>
    <mergeCell ref="E6:L6"/>
    <mergeCell ref="F8:F9"/>
    <mergeCell ref="R8:T8"/>
    <mergeCell ref="M8:M9"/>
    <mergeCell ref="N8:N9"/>
    <mergeCell ref="G8:G9"/>
  </mergeCells>
  <phoneticPr fontId="3" type="noConversion"/>
  <pageMargins left="0.51181102362204722" right="0.51181102362204722" top="0.78740157480314965" bottom="0.78740157480314965" header="0.31496062992125984" footer="0.31496062992125984"/>
  <pageSetup paperSize="9" scale="45" orientation="landscape" r:id="rId1"/>
  <ignoredErrors>
    <ignoredError sqref="Q12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1150DD-8C73-427A-AC5E-CE18AD69A8C7}">
  <sheetPr>
    <pageSetUpPr fitToPage="1"/>
  </sheetPr>
  <dimension ref="A1:H97"/>
  <sheetViews>
    <sheetView showGridLines="0" topLeftCell="A3" zoomScale="90" zoomScaleNormal="90" workbookViewId="0">
      <selection activeCell="I13" sqref="H13:I13"/>
    </sheetView>
  </sheetViews>
  <sheetFormatPr defaultColWidth="8" defaultRowHeight="12.75"/>
  <cols>
    <col min="1" max="1" width="20.5" style="116" customWidth="1"/>
    <col min="2" max="2" width="27.5" style="116" customWidth="1"/>
    <col min="3" max="3" width="20.125" style="117" customWidth="1"/>
    <col min="4" max="4" width="15.875" style="116" customWidth="1"/>
    <col min="5" max="5" width="16.875" style="116" customWidth="1"/>
    <col min="6" max="6" width="19.25" style="116" bestFit="1" customWidth="1"/>
    <col min="7" max="7" width="21.375" style="118" bestFit="1" customWidth="1"/>
    <col min="8" max="8" width="3.125" style="119" customWidth="1"/>
    <col min="9" max="16384" width="8" style="116"/>
  </cols>
  <sheetData>
    <row r="1" spans="1:8" s="63" customFormat="1" ht="14.25"/>
    <row r="2" spans="1:8" s="65" customFormat="1" ht="21" customHeight="1">
      <c r="A2" s="63"/>
      <c r="B2" s="64" t="s">
        <v>101</v>
      </c>
      <c r="F2" s="66"/>
    </row>
    <row r="3" spans="1:8" s="65" customFormat="1" ht="18.600000000000001" customHeight="1">
      <c r="A3" s="63"/>
      <c r="B3" s="64" t="s">
        <v>102</v>
      </c>
    </row>
    <row r="4" spans="1:8" s="65" customFormat="1" ht="15" customHeight="1">
      <c r="F4" s="67"/>
      <c r="G4" s="67"/>
      <c r="H4" s="67"/>
    </row>
    <row r="5" spans="1:8" s="65" customFormat="1" ht="16.5" customHeight="1">
      <c r="A5" s="68"/>
      <c r="B5" s="69" t="s">
        <v>132</v>
      </c>
      <c r="C5" s="68"/>
      <c r="D5" s="68"/>
      <c r="E5" s="68"/>
      <c r="F5" s="68"/>
      <c r="G5" s="68"/>
      <c r="H5" s="70"/>
    </row>
    <row r="6" spans="1:8" s="65" customFormat="1" ht="14.25">
      <c r="C6" s="71"/>
      <c r="D6" s="72" t="s">
        <v>25</v>
      </c>
      <c r="E6" s="72"/>
      <c r="F6" s="73"/>
      <c r="G6" s="74"/>
      <c r="H6" s="75"/>
    </row>
    <row r="7" spans="1:8" s="76" customFormat="1" ht="25.5" customHeight="1">
      <c r="C7" s="77"/>
      <c r="D7" s="78" t="s">
        <v>103</v>
      </c>
      <c r="E7" s="78" t="s">
        <v>104</v>
      </c>
      <c r="F7" s="78" t="s">
        <v>105</v>
      </c>
      <c r="G7" s="79"/>
      <c r="H7" s="80"/>
    </row>
    <row r="8" spans="1:8" s="76" customFormat="1" ht="15" customHeight="1">
      <c r="C8" s="81" t="s">
        <v>106</v>
      </c>
      <c r="D8" s="81">
        <v>100329962.98</v>
      </c>
      <c r="E8" s="82">
        <v>1</v>
      </c>
      <c r="F8" s="83">
        <v>79</v>
      </c>
      <c r="G8" s="79"/>
      <c r="H8" s="80"/>
    </row>
    <row r="9" spans="1:8" s="76" customFormat="1" ht="15" customHeight="1">
      <c r="B9" s="131"/>
      <c r="C9" s="132" t="s">
        <v>107</v>
      </c>
      <c r="D9" s="133"/>
      <c r="E9" s="84" t="s">
        <v>16</v>
      </c>
      <c r="F9" s="84" t="s">
        <v>16</v>
      </c>
      <c r="G9" s="79"/>
      <c r="H9" s="80"/>
    </row>
    <row r="10" spans="1:8" s="76" customFormat="1" ht="15" customHeight="1">
      <c r="B10" s="134"/>
      <c r="C10" s="85" t="s">
        <v>108</v>
      </c>
      <c r="D10" s="86">
        <v>15468843.73000001</v>
      </c>
      <c r="E10" s="87" t="s">
        <v>16</v>
      </c>
      <c r="F10" s="87" t="s">
        <v>16</v>
      </c>
      <c r="G10" s="135"/>
      <c r="H10" s="80"/>
    </row>
    <row r="11" spans="1:8" s="76" customFormat="1" ht="15" customHeight="1">
      <c r="B11" s="136"/>
      <c r="C11" s="85" t="s">
        <v>109</v>
      </c>
      <c r="D11" s="86">
        <v>84861119.26000008</v>
      </c>
      <c r="E11" s="87" t="s">
        <v>16</v>
      </c>
      <c r="F11" s="87" t="s">
        <v>16</v>
      </c>
      <c r="G11" s="88"/>
      <c r="H11" s="80"/>
    </row>
    <row r="12" spans="1:8" s="76" customFormat="1" ht="15" customHeight="1">
      <c r="B12" s="136"/>
      <c r="C12" s="89" t="s">
        <v>110</v>
      </c>
      <c r="D12" s="90">
        <v>0</v>
      </c>
      <c r="E12" s="91" t="s">
        <v>16</v>
      </c>
      <c r="F12" s="92" t="s">
        <v>16</v>
      </c>
      <c r="G12" s="88"/>
      <c r="H12" s="80"/>
    </row>
    <row r="13" spans="1:8" s="76" customFormat="1" ht="15" customHeight="1">
      <c r="B13" s="93"/>
      <c r="C13" s="89" t="s">
        <v>111</v>
      </c>
      <c r="D13" s="90">
        <v>100329962.98999999</v>
      </c>
      <c r="E13" s="91">
        <v>1.0000000000996709</v>
      </c>
      <c r="F13" s="92" t="s">
        <v>16</v>
      </c>
      <c r="G13" s="94"/>
      <c r="H13" s="94"/>
    </row>
    <row r="14" spans="1:8" s="76" customFormat="1" ht="15" customHeight="1">
      <c r="B14" s="95"/>
      <c r="C14" s="96" t="s">
        <v>112</v>
      </c>
      <c r="D14" s="97">
        <v>0</v>
      </c>
      <c r="E14" s="98">
        <v>0</v>
      </c>
      <c r="F14" s="99" t="s">
        <v>16</v>
      </c>
      <c r="G14" s="88"/>
      <c r="H14" s="80"/>
    </row>
    <row r="15" spans="1:8" s="76" customFormat="1" ht="13.5">
      <c r="A15" s="100"/>
      <c r="B15" s="100"/>
      <c r="G15" s="79"/>
      <c r="H15" s="80"/>
    </row>
    <row r="16" spans="1:8" s="76" customFormat="1" ht="15" customHeight="1">
      <c r="A16" s="101"/>
      <c r="B16" s="101"/>
      <c r="C16" s="102">
        <f>SUBTOTAL(9,C19:C1048576)</f>
        <v>1.000000000002</v>
      </c>
      <c r="D16" s="101">
        <f>SUBTOTAL(9,D19:D1048576)</f>
        <v>100329962.98</v>
      </c>
      <c r="E16" s="101">
        <f>SUBTOTAL(9,E19:E1048576)</f>
        <v>100329962.98</v>
      </c>
      <c r="F16" s="101">
        <f>SUBTOTAL(9,F19:F1048576)</f>
        <v>0</v>
      </c>
      <c r="G16" s="101">
        <f>E16-D13</f>
        <v>-9.9999904632568359E-3</v>
      </c>
      <c r="H16" s="80"/>
    </row>
    <row r="17" spans="1:8" s="104" customFormat="1" ht="39" customHeight="1">
      <c r="A17" s="78" t="s">
        <v>113</v>
      </c>
      <c r="B17" s="78" t="s">
        <v>114</v>
      </c>
      <c r="C17" s="78" t="s">
        <v>115</v>
      </c>
      <c r="D17" s="78" t="s">
        <v>116</v>
      </c>
      <c r="E17" s="78" t="s">
        <v>117</v>
      </c>
      <c r="F17" s="103" t="s">
        <v>118</v>
      </c>
      <c r="G17" s="78" t="s">
        <v>119</v>
      </c>
      <c r="H17" s="121"/>
    </row>
    <row r="18" spans="1:8" s="104" customFormat="1" ht="15.6" customHeight="1">
      <c r="A18" s="105">
        <v>3034433000156</v>
      </c>
      <c r="B18" s="106" t="s">
        <v>68</v>
      </c>
      <c r="C18" s="107">
        <v>0</v>
      </c>
      <c r="D18" s="108">
        <v>100329962.98</v>
      </c>
      <c r="E18" s="108">
        <v>100329962.98</v>
      </c>
      <c r="F18" s="109">
        <v>0</v>
      </c>
      <c r="G18" s="106"/>
      <c r="H18" s="120"/>
    </row>
    <row r="19" spans="1:8" s="104" customFormat="1" ht="15.6" customHeight="1">
      <c r="A19" s="110">
        <v>2016440000162</v>
      </c>
      <c r="B19" s="111" t="s">
        <v>30</v>
      </c>
      <c r="C19" s="112">
        <v>2.9676843702000001E-2</v>
      </c>
      <c r="D19" s="113">
        <v>2977476.63</v>
      </c>
      <c r="E19" s="114">
        <v>2977476.63</v>
      </c>
      <c r="F19" s="115">
        <v>0</v>
      </c>
      <c r="G19" s="106"/>
      <c r="H19" s="120"/>
    </row>
    <row r="20" spans="1:8" s="104" customFormat="1" ht="15.6" customHeight="1">
      <c r="A20" s="110">
        <v>2341467000120</v>
      </c>
      <c r="B20" s="111" t="s">
        <v>58</v>
      </c>
      <c r="C20" s="112">
        <v>1.5345539102000001E-2</v>
      </c>
      <c r="D20" s="113">
        <v>1539617.37</v>
      </c>
      <c r="E20" s="114">
        <v>1539617.37</v>
      </c>
      <c r="F20" s="115">
        <v>0</v>
      </c>
      <c r="G20" s="106"/>
      <c r="H20" s="120"/>
    </row>
    <row r="21" spans="1:8" s="104" customFormat="1" ht="15.6" customHeight="1">
      <c r="A21" s="110">
        <v>33050071000158</v>
      </c>
      <c r="B21" s="111" t="s">
        <v>38</v>
      </c>
      <c r="C21" s="112">
        <v>2.7750809402000001E-2</v>
      </c>
      <c r="D21" s="113">
        <v>2784237.68</v>
      </c>
      <c r="E21" s="114">
        <v>2784237.68</v>
      </c>
      <c r="F21" s="115">
        <v>0</v>
      </c>
      <c r="G21" s="106"/>
      <c r="H21" s="120"/>
    </row>
    <row r="22" spans="1:8" s="104" customFormat="1" ht="15.6" customHeight="1">
      <c r="A22" s="110">
        <v>2302100000106</v>
      </c>
      <c r="B22" s="111" t="s">
        <v>41</v>
      </c>
      <c r="C22" s="112">
        <v>1.9549289979999999E-2</v>
      </c>
      <c r="D22" s="113">
        <v>1961379.54</v>
      </c>
      <c r="E22" s="114">
        <v>1961379.54</v>
      </c>
      <c r="F22" s="115">
        <v>0</v>
      </c>
      <c r="G22" s="106"/>
      <c r="H22" s="120"/>
    </row>
    <row r="23" spans="1:8" s="104" customFormat="1" ht="15.6" customHeight="1">
      <c r="A23" s="110">
        <v>7282377000120</v>
      </c>
      <c r="B23" s="111" t="s">
        <v>60</v>
      </c>
      <c r="C23" s="112">
        <v>8.3339226410000002E-3</v>
      </c>
      <c r="D23" s="113">
        <v>836142.15</v>
      </c>
      <c r="E23" s="114">
        <v>836142.15</v>
      </c>
      <c r="F23" s="115">
        <v>0</v>
      </c>
      <c r="G23" s="106"/>
      <c r="H23" s="120"/>
    </row>
    <row r="24" spans="1:8" s="104" customFormat="1" ht="15.6" customHeight="1">
      <c r="A24" s="110">
        <v>5965546000109</v>
      </c>
      <c r="B24" s="111" t="s">
        <v>20</v>
      </c>
      <c r="C24" s="112">
        <v>3.6648122760000001E-3</v>
      </c>
      <c r="D24" s="113">
        <v>367690.48</v>
      </c>
      <c r="E24" s="114">
        <v>367690.48</v>
      </c>
      <c r="F24" s="115">
        <v>0</v>
      </c>
      <c r="G24" s="106"/>
      <c r="H24" s="120"/>
    </row>
    <row r="25" spans="1:8" s="104" customFormat="1" ht="15.6" customHeight="1">
      <c r="A25" s="110">
        <v>12272084000100</v>
      </c>
      <c r="B25" s="111" t="s">
        <v>19</v>
      </c>
      <c r="C25" s="112">
        <v>1.0203216362999999E-2</v>
      </c>
      <c r="D25" s="113">
        <v>1023688.32</v>
      </c>
      <c r="E25" s="114">
        <v>1023688.32</v>
      </c>
      <c r="F25" s="115">
        <v>0</v>
      </c>
      <c r="G25" s="106"/>
      <c r="H25" s="120"/>
    </row>
    <row r="26" spans="1:8" s="104" customFormat="1" ht="15.6" customHeight="1">
      <c r="A26" s="110">
        <v>7522669000192</v>
      </c>
      <c r="B26" s="111" t="s">
        <v>36</v>
      </c>
      <c r="C26" s="112">
        <v>0.13231993689300001</v>
      </c>
      <c r="D26" s="113">
        <v>13275654.369999999</v>
      </c>
      <c r="E26" s="114">
        <v>13275654.369999999</v>
      </c>
      <c r="F26" s="115">
        <v>0</v>
      </c>
      <c r="G26" s="106"/>
      <c r="H26" s="120"/>
    </row>
    <row r="27" spans="1:8" s="104" customFormat="1" ht="15.6" customHeight="1">
      <c r="A27" s="110">
        <v>8467115000100</v>
      </c>
      <c r="B27" s="111" t="s">
        <v>49</v>
      </c>
      <c r="C27" s="112">
        <v>1.7885443357999999E-2</v>
      </c>
      <c r="D27" s="113">
        <v>1794445.87</v>
      </c>
      <c r="E27" s="114">
        <v>1794445.87</v>
      </c>
      <c r="F27" s="115">
        <v>0</v>
      </c>
      <c r="G27" s="106"/>
      <c r="H27" s="120"/>
    </row>
    <row r="28" spans="1:8" s="104" customFormat="1" ht="15.6" customHeight="1">
      <c r="A28" s="110">
        <v>8336783000190</v>
      </c>
      <c r="B28" s="111" t="s">
        <v>28</v>
      </c>
      <c r="C28" s="112">
        <v>4.2210295650999999E-2</v>
      </c>
      <c r="D28" s="113">
        <v>4234957.4000000004</v>
      </c>
      <c r="E28" s="114">
        <v>4234957.4000000004</v>
      </c>
      <c r="F28" s="115">
        <v>0</v>
      </c>
      <c r="G28" s="106"/>
      <c r="H28" s="120"/>
    </row>
    <row r="29" spans="1:8" s="104" customFormat="1" ht="15.6" customHeight="1">
      <c r="A29" s="110">
        <v>1543032000104</v>
      </c>
      <c r="B29" s="111" t="s">
        <v>54</v>
      </c>
      <c r="C29" s="112">
        <v>2.8849049317000001E-2</v>
      </c>
      <c r="D29" s="113">
        <v>2894424.05</v>
      </c>
      <c r="E29" s="114">
        <v>2894424.05</v>
      </c>
      <c r="F29" s="115">
        <v>0</v>
      </c>
      <c r="G29" s="106"/>
      <c r="H29" s="120"/>
    </row>
    <row r="30" spans="1:8" s="104" customFormat="1" ht="15.6" customHeight="1">
      <c r="A30" s="110">
        <v>4895728000180</v>
      </c>
      <c r="B30" s="111" t="s">
        <v>17</v>
      </c>
      <c r="C30" s="112">
        <v>2.3859570351E-2</v>
      </c>
      <c r="D30" s="113">
        <v>2393829.81</v>
      </c>
      <c r="E30" s="114">
        <v>2393829.81</v>
      </c>
      <c r="F30" s="115">
        <v>0</v>
      </c>
      <c r="G30" s="106"/>
      <c r="H30" s="120"/>
    </row>
    <row r="31" spans="1:8" s="104" customFormat="1" ht="15.6" customHeight="1">
      <c r="A31" s="110">
        <v>10835932000108</v>
      </c>
      <c r="B31" s="111" t="s">
        <v>39</v>
      </c>
      <c r="C31" s="112">
        <v>3.0178569991E-2</v>
      </c>
      <c r="D31" s="113">
        <v>3027814.81</v>
      </c>
      <c r="E31" s="114">
        <v>3027814.81</v>
      </c>
      <c r="F31" s="115">
        <v>0</v>
      </c>
      <c r="G31" s="106"/>
      <c r="H31" s="120"/>
    </row>
    <row r="32" spans="1:8" s="104" customFormat="1" ht="15.6" customHeight="1">
      <c r="A32" s="110">
        <v>25086034000171</v>
      </c>
      <c r="B32" s="111" t="s">
        <v>46</v>
      </c>
      <c r="C32" s="112">
        <v>5.8095282079999996E-3</v>
      </c>
      <c r="D32" s="113">
        <v>582869.75</v>
      </c>
      <c r="E32" s="114">
        <v>582869.75</v>
      </c>
      <c r="F32" s="115">
        <v>0</v>
      </c>
      <c r="G32" s="106"/>
      <c r="H32" s="120"/>
    </row>
    <row r="33" spans="1:8" s="104" customFormat="1" ht="15.6" customHeight="1">
      <c r="A33" s="110">
        <v>6272793000184</v>
      </c>
      <c r="B33" s="111" t="s">
        <v>44</v>
      </c>
      <c r="C33" s="112">
        <v>1.6816088932000001E-2</v>
      </c>
      <c r="D33" s="113">
        <v>1687157.58</v>
      </c>
      <c r="E33" s="114">
        <v>1687157.58</v>
      </c>
      <c r="F33" s="115">
        <v>0</v>
      </c>
      <c r="G33" s="106"/>
      <c r="H33" s="120"/>
    </row>
    <row r="34" spans="1:8" s="104" customFormat="1" ht="15.6" customHeight="1">
      <c r="A34" s="110">
        <v>3467321000199</v>
      </c>
      <c r="B34" s="111" t="s">
        <v>43</v>
      </c>
      <c r="C34" s="112">
        <v>1.9800647692999999E-2</v>
      </c>
      <c r="D34" s="113">
        <v>1986598.25</v>
      </c>
      <c r="E34" s="114">
        <v>1986598.25</v>
      </c>
      <c r="F34" s="115">
        <v>0</v>
      </c>
      <c r="G34" s="106"/>
      <c r="H34" s="120"/>
    </row>
    <row r="35" spans="1:8" s="104" customFormat="1" ht="15.6" customHeight="1">
      <c r="A35" s="110">
        <v>6981180000116</v>
      </c>
      <c r="B35" s="111" t="s">
        <v>23</v>
      </c>
      <c r="C35" s="112">
        <v>6.1694029243E-2</v>
      </c>
      <c r="D35" s="113">
        <v>6189759.6699999999</v>
      </c>
      <c r="E35" s="114">
        <v>6189759.6699999999</v>
      </c>
      <c r="F35" s="115">
        <v>0</v>
      </c>
      <c r="G35" s="106"/>
      <c r="H35" s="120"/>
    </row>
    <row r="36" spans="1:8" s="104" customFormat="1" ht="15.6" customHeight="1">
      <c r="A36" s="110">
        <v>6840748000189</v>
      </c>
      <c r="B36" s="111" t="s">
        <v>22</v>
      </c>
      <c r="C36" s="112">
        <v>8.6271426229999996E-3</v>
      </c>
      <c r="D36" s="113">
        <v>865560.9</v>
      </c>
      <c r="E36" s="114">
        <v>865560.9</v>
      </c>
      <c r="F36" s="115">
        <v>0</v>
      </c>
      <c r="G36" s="106"/>
      <c r="H36" s="120"/>
    </row>
    <row r="37" spans="1:8" s="104" customFormat="1" ht="15.6" customHeight="1">
      <c r="A37" s="110">
        <v>5914650000166</v>
      </c>
      <c r="B37" s="111" t="s">
        <v>61</v>
      </c>
      <c r="C37" s="112">
        <v>9.3608021180000001E-3</v>
      </c>
      <c r="D37" s="113">
        <v>939168.93</v>
      </c>
      <c r="E37" s="114">
        <v>939168.93</v>
      </c>
      <c r="F37" s="115">
        <v>0</v>
      </c>
      <c r="G37" s="106"/>
      <c r="H37" s="120"/>
    </row>
    <row r="38" spans="1:8" s="104" customFormat="1" ht="15.6" customHeight="1">
      <c r="A38" s="110">
        <v>15139629000194</v>
      </c>
      <c r="B38" s="111" t="s">
        <v>29</v>
      </c>
      <c r="C38" s="112">
        <v>4.7045232648E-2</v>
      </c>
      <c r="D38" s="113">
        <v>4720046.45</v>
      </c>
      <c r="E38" s="114">
        <v>4720046.45</v>
      </c>
      <c r="F38" s="115">
        <v>0</v>
      </c>
      <c r="G38" s="106"/>
      <c r="H38" s="120"/>
    </row>
    <row r="39" spans="1:8" s="104" customFormat="1" ht="15.6" customHeight="1">
      <c r="A39" s="110">
        <v>7047251000170</v>
      </c>
      <c r="B39" s="111" t="s">
        <v>40</v>
      </c>
      <c r="C39" s="112">
        <v>2.6659861327E-2</v>
      </c>
      <c r="D39" s="113">
        <v>2674782.9</v>
      </c>
      <c r="E39" s="114">
        <v>2674782.9</v>
      </c>
      <c r="F39" s="115">
        <v>0</v>
      </c>
      <c r="G39" s="106"/>
      <c r="H39" s="120"/>
    </row>
    <row r="40" spans="1:8" s="104" customFormat="1" ht="15.6" customHeight="1">
      <c r="A40" s="110">
        <v>4368898000106</v>
      </c>
      <c r="B40" s="111" t="s">
        <v>21</v>
      </c>
      <c r="C40" s="112">
        <v>4.9498441567E-2</v>
      </c>
      <c r="D40" s="113">
        <v>4966176.8099999996</v>
      </c>
      <c r="E40" s="114">
        <v>4966176.8099999996</v>
      </c>
      <c r="F40" s="115">
        <v>0</v>
      </c>
      <c r="G40" s="106"/>
      <c r="H40" s="120"/>
    </row>
    <row r="41" spans="1:8" s="104" customFormat="1" ht="15.6" customHeight="1">
      <c r="A41" s="110">
        <v>8324196000181</v>
      </c>
      <c r="B41" s="111" t="s">
        <v>31</v>
      </c>
      <c r="C41" s="112">
        <v>1.0474753890000001E-2</v>
      </c>
      <c r="D41" s="113">
        <v>1050931.67</v>
      </c>
      <c r="E41" s="114">
        <v>1050931.67</v>
      </c>
      <c r="F41" s="115">
        <v>0</v>
      </c>
      <c r="G41" s="106"/>
      <c r="H41" s="120"/>
    </row>
    <row r="42" spans="1:8" s="104" customFormat="1" ht="15.6" customHeight="1">
      <c r="A42" s="110">
        <v>53859112000169</v>
      </c>
      <c r="B42" s="111" t="s">
        <v>47</v>
      </c>
      <c r="C42" s="112">
        <v>5.1824077729999999E-3</v>
      </c>
      <c r="D42" s="113">
        <v>519950.78</v>
      </c>
      <c r="E42" s="114">
        <v>519950.78</v>
      </c>
      <c r="F42" s="115">
        <v>0</v>
      </c>
      <c r="G42" s="106"/>
      <c r="H42" s="120"/>
    </row>
    <row r="43" spans="1:8" s="104" customFormat="1" ht="15.6" customHeight="1">
      <c r="A43" s="110">
        <v>33050196000188</v>
      </c>
      <c r="B43" s="111" t="s">
        <v>24</v>
      </c>
      <c r="C43" s="112">
        <v>5.2758300440000003E-2</v>
      </c>
      <c r="D43" s="113">
        <v>5293238.33</v>
      </c>
      <c r="E43" s="114">
        <v>5293238.33</v>
      </c>
      <c r="F43" s="115">
        <v>0</v>
      </c>
      <c r="G43" s="106"/>
      <c r="H43" s="120"/>
    </row>
    <row r="44" spans="1:8" s="104" customFormat="1" ht="15.6" customHeight="1">
      <c r="A44" s="110">
        <v>4172213000151</v>
      </c>
      <c r="B44" s="111" t="s">
        <v>55</v>
      </c>
      <c r="C44" s="112">
        <v>2.0348822518999998E-2</v>
      </c>
      <c r="D44" s="113">
        <v>2041596.61</v>
      </c>
      <c r="E44" s="114">
        <v>2041596.61</v>
      </c>
      <c r="F44" s="115">
        <v>0</v>
      </c>
      <c r="G44" s="106"/>
      <c r="H44" s="120"/>
    </row>
    <row r="45" spans="1:8" s="104" customFormat="1" ht="15.6" customHeight="1">
      <c r="A45" s="110">
        <v>23664303000104</v>
      </c>
      <c r="B45" s="111" t="s">
        <v>57</v>
      </c>
      <c r="C45" s="112">
        <v>1.9748063700000002E-3</v>
      </c>
      <c r="D45" s="113">
        <v>198132.25</v>
      </c>
      <c r="E45" s="114">
        <v>198132.25</v>
      </c>
      <c r="F45" s="115">
        <v>0</v>
      </c>
      <c r="G45" s="106"/>
      <c r="H45" s="120"/>
    </row>
    <row r="46" spans="1:8" s="104" customFormat="1" ht="15.6" customHeight="1">
      <c r="A46" s="110">
        <v>2328280000197</v>
      </c>
      <c r="B46" s="111" t="s">
        <v>48</v>
      </c>
      <c r="C46" s="112">
        <v>2.7303520590000002E-2</v>
      </c>
      <c r="D46" s="113">
        <v>2739361.21</v>
      </c>
      <c r="E46" s="114">
        <v>2739361.21</v>
      </c>
      <c r="F46" s="115">
        <v>0</v>
      </c>
      <c r="G46" s="106"/>
      <c r="H46" s="120"/>
    </row>
    <row r="47" spans="1:8" s="104" customFormat="1" ht="15.6" customHeight="1">
      <c r="A47" s="110">
        <v>4065033000170</v>
      </c>
      <c r="B47" s="111" t="s">
        <v>59</v>
      </c>
      <c r="C47" s="112">
        <v>2.6758165261E-2</v>
      </c>
      <c r="D47" s="113">
        <v>2684645.73</v>
      </c>
      <c r="E47" s="114">
        <v>2684645.73</v>
      </c>
      <c r="F47" s="115">
        <v>0</v>
      </c>
      <c r="G47" s="106"/>
      <c r="H47" s="120"/>
    </row>
    <row r="48" spans="1:8" s="104" customFormat="1" ht="15.6" customHeight="1">
      <c r="A48" s="110">
        <v>61695227000193</v>
      </c>
      <c r="B48" s="111" t="s">
        <v>18</v>
      </c>
      <c r="C48" s="112">
        <v>7.7264578493999994E-2</v>
      </c>
      <c r="D48" s="113">
        <v>7751952.2999999998</v>
      </c>
      <c r="E48" s="114">
        <v>7751952.2999999998</v>
      </c>
      <c r="F48" s="115">
        <v>0</v>
      </c>
      <c r="G48" s="106"/>
      <c r="H48" s="120"/>
    </row>
    <row r="49" spans="1:8" s="104" customFormat="1" ht="15.6" customHeight="1">
      <c r="A49" s="110">
        <v>19527639000158</v>
      </c>
      <c r="B49" s="111" t="s">
        <v>96</v>
      </c>
      <c r="C49" s="112">
        <v>3.4856006079999999E-3</v>
      </c>
      <c r="D49" s="113">
        <v>349710.18</v>
      </c>
      <c r="E49" s="114">
        <v>349710.18</v>
      </c>
      <c r="F49" s="115">
        <v>0</v>
      </c>
      <c r="G49" s="106"/>
      <c r="H49" s="120"/>
    </row>
    <row r="50" spans="1:8" s="104" customFormat="1" ht="15.6" customHeight="1">
      <c r="A50" s="110">
        <v>9095183000140</v>
      </c>
      <c r="B50" s="111" t="s">
        <v>56</v>
      </c>
      <c r="C50" s="112">
        <v>1.1859413426E-2</v>
      </c>
      <c r="D50" s="113">
        <v>1189854.51</v>
      </c>
      <c r="E50" s="114">
        <v>1189854.51</v>
      </c>
      <c r="F50" s="115">
        <v>0</v>
      </c>
      <c r="G50" s="106"/>
      <c r="H50" s="120"/>
    </row>
    <row r="51" spans="1:8" s="104" customFormat="1" ht="15.6" customHeight="1">
      <c r="A51" s="110">
        <v>13017462000163</v>
      </c>
      <c r="B51" s="111" t="s">
        <v>32</v>
      </c>
      <c r="C51" s="112">
        <v>6.459075741E-3</v>
      </c>
      <c r="D51" s="113">
        <v>648038.82999999996</v>
      </c>
      <c r="E51" s="114">
        <v>648038.82999999996</v>
      </c>
      <c r="F51" s="115">
        <v>0</v>
      </c>
      <c r="G51" s="106"/>
      <c r="H51" s="120"/>
    </row>
    <row r="52" spans="1:8" s="104" customFormat="1" ht="15.6" customHeight="1">
      <c r="A52" s="110">
        <v>15413826000150</v>
      </c>
      <c r="B52" s="111" t="s">
        <v>45</v>
      </c>
      <c r="C52" s="112">
        <v>1.2699815311E-2</v>
      </c>
      <c r="D52" s="113">
        <v>1274172</v>
      </c>
      <c r="E52" s="114">
        <v>1274172</v>
      </c>
      <c r="F52" s="115">
        <v>0</v>
      </c>
      <c r="G52" s="106"/>
      <c r="H52" s="120"/>
    </row>
    <row r="53" spans="1:8" s="104" customFormat="1" ht="15.6" customHeight="1">
      <c r="A53" s="110">
        <v>28152650000171</v>
      </c>
      <c r="B53" s="111" t="s">
        <v>42</v>
      </c>
      <c r="C53" s="112">
        <v>1.738582621E-2</v>
      </c>
      <c r="D53" s="113">
        <v>1744319.3</v>
      </c>
      <c r="E53" s="114">
        <v>1744319.3</v>
      </c>
      <c r="F53" s="115">
        <v>0</v>
      </c>
      <c r="G53" s="106"/>
      <c r="H53" s="120"/>
    </row>
    <row r="54" spans="1:8" s="104" customFormat="1" ht="15.6" customHeight="1">
      <c r="A54" s="110">
        <v>83855973000130</v>
      </c>
      <c r="B54" s="111" t="s">
        <v>62</v>
      </c>
      <c r="C54" s="112">
        <v>1.7765556639999999E-2</v>
      </c>
      <c r="D54" s="113">
        <v>1782417.64</v>
      </c>
      <c r="E54" s="114">
        <v>1782417.64</v>
      </c>
      <c r="F54" s="115">
        <v>0</v>
      </c>
      <c r="G54" s="106"/>
      <c r="H54" s="120"/>
    </row>
    <row r="55" spans="1:8" s="104" customFormat="1" ht="15.6" customHeight="1">
      <c r="A55" s="110">
        <v>60444437000146</v>
      </c>
      <c r="B55" s="111" t="s">
        <v>37</v>
      </c>
      <c r="C55" s="112">
        <v>6.1807665584999998E-2</v>
      </c>
      <c r="D55" s="113">
        <v>6201160.7999999998</v>
      </c>
      <c r="E55" s="114">
        <v>6201160.7999999998</v>
      </c>
      <c r="F55" s="115">
        <v>0</v>
      </c>
      <c r="G55" s="106"/>
      <c r="H55" s="120"/>
    </row>
    <row r="56" spans="1:8" s="104" customFormat="1" ht="15.6" customHeight="1">
      <c r="A56" s="110">
        <v>75805895000130</v>
      </c>
      <c r="B56" s="111" t="s">
        <v>50</v>
      </c>
      <c r="C56" s="112">
        <v>4.9943494999999999E-4</v>
      </c>
      <c r="D56" s="113">
        <v>50108.29</v>
      </c>
      <c r="E56" s="114">
        <v>50108.29</v>
      </c>
      <c r="F56" s="115">
        <v>0</v>
      </c>
      <c r="G56" s="106"/>
      <c r="H56" s="120"/>
    </row>
    <row r="57" spans="1:8" s="104" customFormat="1" ht="15.6" customHeight="1">
      <c r="A57" s="110">
        <v>1377555000110</v>
      </c>
      <c r="B57" s="111" t="s">
        <v>53</v>
      </c>
      <c r="C57" s="112">
        <v>3.0976877800000001E-4</v>
      </c>
      <c r="D57" s="113">
        <v>31079.09</v>
      </c>
      <c r="E57" s="114">
        <v>31079.09</v>
      </c>
      <c r="F57" s="115">
        <v>0</v>
      </c>
      <c r="G57" s="106"/>
      <c r="H57" s="120"/>
    </row>
    <row r="58" spans="1:8" s="104" customFormat="1" ht="15.6" customHeight="1">
      <c r="A58" s="110">
        <v>83647990000181</v>
      </c>
      <c r="B58" s="111" t="s">
        <v>69</v>
      </c>
      <c r="C58" s="112">
        <v>4.5497026699999998E-4</v>
      </c>
      <c r="D58" s="113">
        <v>45647.15</v>
      </c>
      <c r="E58" s="114">
        <v>45647.15</v>
      </c>
      <c r="F58" s="115">
        <v>0</v>
      </c>
      <c r="G58" s="106"/>
      <c r="H58" s="120"/>
    </row>
    <row r="59" spans="1:8" s="104" customFormat="1" ht="15.6" customHeight="1">
      <c r="A59" s="110">
        <v>95289500000100</v>
      </c>
      <c r="B59" s="111" t="s">
        <v>51</v>
      </c>
      <c r="C59" s="112">
        <v>3.4378523600000002E-4</v>
      </c>
      <c r="D59" s="113">
        <v>34491.96</v>
      </c>
      <c r="E59" s="114">
        <v>34491.96</v>
      </c>
      <c r="F59" s="115">
        <v>0</v>
      </c>
      <c r="G59" s="106"/>
      <c r="H59" s="120"/>
    </row>
    <row r="60" spans="1:8" s="104" customFormat="1" ht="15.6" customHeight="1">
      <c r="A60" s="110">
        <v>86301124000122</v>
      </c>
      <c r="B60" s="111" t="s">
        <v>133</v>
      </c>
      <c r="C60" s="112">
        <v>5.3025E-8</v>
      </c>
      <c r="D60" s="113">
        <v>5.32</v>
      </c>
      <c r="E60" s="114">
        <v>5.32</v>
      </c>
      <c r="F60" s="115">
        <v>0</v>
      </c>
      <c r="G60" s="106"/>
      <c r="H60" s="120"/>
    </row>
    <row r="61" spans="1:8" s="104" customFormat="1" ht="15.6" customHeight="1">
      <c r="A61" s="110">
        <v>86531175000140</v>
      </c>
      <c r="B61" s="111" t="s">
        <v>129</v>
      </c>
      <c r="C61" s="112">
        <v>7.2527885000000006E-5</v>
      </c>
      <c r="D61" s="113">
        <v>7276.72</v>
      </c>
      <c r="E61" s="114">
        <v>7276.72</v>
      </c>
      <c r="F61" s="115">
        <v>0</v>
      </c>
      <c r="G61" s="106"/>
      <c r="H61" s="120"/>
    </row>
    <row r="62" spans="1:8" s="104" customFormat="1" ht="15.6" customHeight="1">
      <c r="A62" s="110">
        <v>88446034000155</v>
      </c>
      <c r="B62" s="111" t="s">
        <v>52</v>
      </c>
      <c r="C62" s="112">
        <v>3.2760960999999998E-4</v>
      </c>
      <c r="D62" s="113">
        <v>32869.06</v>
      </c>
      <c r="E62" s="114">
        <v>32869.06</v>
      </c>
      <c r="F62" s="115">
        <v>0</v>
      </c>
      <c r="G62" s="106"/>
      <c r="H62" s="120"/>
    </row>
    <row r="63" spans="1:8" s="104" customFormat="1" ht="15.6" customHeight="1">
      <c r="A63" s="110">
        <v>27485069000109</v>
      </c>
      <c r="B63" s="111" t="s">
        <v>33</v>
      </c>
      <c r="C63" s="112">
        <v>1.267534505E-3</v>
      </c>
      <c r="D63" s="113">
        <v>127171.69</v>
      </c>
      <c r="E63" s="114">
        <v>127171.69</v>
      </c>
      <c r="F63" s="115">
        <v>0</v>
      </c>
      <c r="G63" s="106"/>
      <c r="H63" s="120"/>
    </row>
    <row r="64" spans="1:8" s="104" customFormat="1" ht="15.6" customHeight="1">
      <c r="A64" s="110">
        <v>79850574000109</v>
      </c>
      <c r="B64" s="111" t="s">
        <v>120</v>
      </c>
      <c r="C64" s="112">
        <v>6.8565360000000003E-5</v>
      </c>
      <c r="D64" s="113">
        <v>6879.16</v>
      </c>
      <c r="E64" s="114">
        <v>6879.16</v>
      </c>
      <c r="F64" s="115">
        <v>0</v>
      </c>
      <c r="G64" s="106"/>
      <c r="H64" s="120"/>
    </row>
    <row r="65" spans="1:8" s="104" customFormat="1" ht="15.6" customHeight="1">
      <c r="A65" s="110">
        <v>91982348000187</v>
      </c>
      <c r="B65" s="111" t="s">
        <v>130</v>
      </c>
      <c r="C65" s="112">
        <v>1.72095349E-4</v>
      </c>
      <c r="D65" s="113">
        <v>17266.32</v>
      </c>
      <c r="E65" s="114">
        <v>17266.32</v>
      </c>
      <c r="F65" s="115">
        <v>0</v>
      </c>
      <c r="G65" s="106"/>
      <c r="H65" s="120"/>
    </row>
    <row r="66" spans="1:8" s="104" customFormat="1" ht="15.6" customHeight="1">
      <c r="A66" s="110">
        <v>97578090000134</v>
      </c>
      <c r="B66" s="111" t="s">
        <v>35</v>
      </c>
      <c r="C66" s="112">
        <v>9.1119838000000005E-5</v>
      </c>
      <c r="D66" s="113">
        <v>9142.0499999999993</v>
      </c>
      <c r="E66" s="114">
        <v>9142.0499999999993</v>
      </c>
      <c r="F66" s="115">
        <v>0</v>
      </c>
      <c r="G66" s="106"/>
      <c r="H66" s="120"/>
    </row>
    <row r="67" spans="1:8" s="104" customFormat="1" ht="15.6" customHeight="1">
      <c r="A67" s="110">
        <v>13255658000196</v>
      </c>
      <c r="B67" s="111" t="s">
        <v>70</v>
      </c>
      <c r="C67" s="112">
        <v>9.15958576E-4</v>
      </c>
      <c r="D67" s="113">
        <v>91898.09</v>
      </c>
      <c r="E67" s="114">
        <v>91898.09</v>
      </c>
      <c r="F67" s="115">
        <v>0</v>
      </c>
      <c r="G67" s="106"/>
      <c r="H67" s="120"/>
    </row>
    <row r="68" spans="1:8" s="104" customFormat="1" ht="15.6" customHeight="1">
      <c r="A68" s="110">
        <v>89889604000144</v>
      </c>
      <c r="B68" s="111" t="s">
        <v>34</v>
      </c>
      <c r="C68" s="112">
        <v>1.8564165100000001E-4</v>
      </c>
      <c r="D68" s="113">
        <v>18625.419999999998</v>
      </c>
      <c r="E68" s="114">
        <v>18625.419999999998</v>
      </c>
      <c r="F68" s="115">
        <v>0</v>
      </c>
      <c r="G68" s="106"/>
      <c r="H68" s="120"/>
    </row>
    <row r="69" spans="1:8" s="104" customFormat="1" ht="15.6" customHeight="1">
      <c r="A69" s="110">
        <v>50235449000107</v>
      </c>
      <c r="B69" s="111" t="s">
        <v>71</v>
      </c>
      <c r="C69" s="112">
        <v>1.13993364E-4</v>
      </c>
      <c r="D69" s="113">
        <v>11436.95</v>
      </c>
      <c r="E69" s="114">
        <v>11436.95</v>
      </c>
      <c r="F69" s="115">
        <v>0</v>
      </c>
      <c r="G69" s="106"/>
      <c r="H69" s="120"/>
    </row>
    <row r="70" spans="1:8" s="104" customFormat="1" ht="15.6" customHeight="1">
      <c r="A70" s="110">
        <v>49606312000132</v>
      </c>
      <c r="B70" s="111" t="s">
        <v>72</v>
      </c>
      <c r="C70" s="112">
        <v>3.8256627299999998E-4</v>
      </c>
      <c r="D70" s="113">
        <v>38382.86</v>
      </c>
      <c r="E70" s="114">
        <v>38382.86</v>
      </c>
      <c r="F70" s="115">
        <v>0</v>
      </c>
      <c r="G70" s="106"/>
      <c r="H70" s="120"/>
    </row>
    <row r="71" spans="1:8" s="104" customFormat="1" ht="15.6" customHeight="1">
      <c r="A71" s="110">
        <v>53176038000186</v>
      </c>
      <c r="B71" s="111" t="s">
        <v>121</v>
      </c>
      <c r="C71" s="112">
        <v>7.15073622E-4</v>
      </c>
      <c r="D71" s="113">
        <v>71743.31</v>
      </c>
      <c r="E71" s="114">
        <v>71743.31</v>
      </c>
      <c r="F71" s="115">
        <v>0</v>
      </c>
      <c r="G71" s="106"/>
      <c r="H71" s="120"/>
    </row>
    <row r="72" spans="1:8" s="104" customFormat="1" ht="15.6" customHeight="1">
      <c r="A72" s="110">
        <v>44560381000139</v>
      </c>
      <c r="B72" s="111" t="s">
        <v>122</v>
      </c>
      <c r="C72" s="112">
        <v>2.8214103999999999E-5</v>
      </c>
      <c r="D72" s="113">
        <v>2830.72</v>
      </c>
      <c r="E72" s="114">
        <v>2830.72</v>
      </c>
      <c r="F72" s="115">
        <v>0</v>
      </c>
      <c r="G72" s="106"/>
      <c r="H72" s="120"/>
    </row>
    <row r="73" spans="1:8" s="104" customFormat="1" ht="15.6" customHeight="1">
      <c r="A73" s="110">
        <v>49313653000110</v>
      </c>
      <c r="B73" s="111" t="s">
        <v>73</v>
      </c>
      <c r="C73" s="112">
        <v>1.9645995499999999E-4</v>
      </c>
      <c r="D73" s="113">
        <v>19710.82</v>
      </c>
      <c r="E73" s="114">
        <v>19710.82</v>
      </c>
      <c r="F73" s="115">
        <v>0</v>
      </c>
      <c r="G73" s="106"/>
      <c r="H73" s="120"/>
    </row>
    <row r="74" spans="1:8" s="104" customFormat="1" ht="15.6" customHeight="1">
      <c r="A74" s="110">
        <v>85665990000130</v>
      </c>
      <c r="B74" s="111" t="s">
        <v>74</v>
      </c>
      <c r="C74" s="112">
        <v>9.4069206E-5</v>
      </c>
      <c r="D74" s="113">
        <v>9437.9599999999991</v>
      </c>
      <c r="E74" s="114">
        <v>9437.9599999999991</v>
      </c>
      <c r="F74" s="115">
        <v>0</v>
      </c>
      <c r="G74" s="106"/>
      <c r="H74" s="120"/>
    </row>
    <row r="75" spans="1:8" s="104" customFormat="1" ht="15.6" customHeight="1">
      <c r="A75" s="110">
        <v>78274610000170</v>
      </c>
      <c r="B75" s="111" t="s">
        <v>86</v>
      </c>
      <c r="C75" s="112">
        <v>1.6743233500000001E-4</v>
      </c>
      <c r="D75" s="113">
        <v>16798.48</v>
      </c>
      <c r="E75" s="114">
        <v>16798.48</v>
      </c>
      <c r="F75" s="115">
        <v>0</v>
      </c>
      <c r="G75" s="106"/>
      <c r="H75" s="120"/>
    </row>
    <row r="76" spans="1:8" s="104" customFormat="1" ht="15.6" customHeight="1">
      <c r="A76" s="110">
        <v>86433042000131</v>
      </c>
      <c r="B76" s="111" t="s">
        <v>75</v>
      </c>
      <c r="C76" s="112">
        <v>3.85245134E-4</v>
      </c>
      <c r="D76" s="113">
        <v>38651.629999999997</v>
      </c>
      <c r="E76" s="114">
        <v>38651.629999999997</v>
      </c>
      <c r="F76" s="115">
        <v>0</v>
      </c>
      <c r="G76" s="106"/>
      <c r="H76" s="120"/>
    </row>
    <row r="77" spans="1:8" s="104" customFormat="1" ht="15.6" customHeight="1">
      <c r="A77" s="110">
        <v>86439510000185</v>
      </c>
      <c r="B77" s="111" t="s">
        <v>87</v>
      </c>
      <c r="C77" s="112">
        <v>1.45972445E-4</v>
      </c>
      <c r="D77" s="113">
        <v>14645.41</v>
      </c>
      <c r="E77" s="114">
        <v>14645.41</v>
      </c>
      <c r="F77" s="115">
        <v>0</v>
      </c>
      <c r="G77" s="106"/>
      <c r="H77" s="120"/>
    </row>
    <row r="78" spans="1:8" s="104" customFormat="1" ht="15.6" customHeight="1">
      <c r="A78" s="110">
        <v>1229747000189</v>
      </c>
      <c r="B78" s="111" t="s">
        <v>123</v>
      </c>
      <c r="C78" s="112">
        <v>6.7523098999999995E-5</v>
      </c>
      <c r="D78" s="113">
        <v>6774.59</v>
      </c>
      <c r="E78" s="114">
        <v>6774.59</v>
      </c>
      <c r="F78" s="115">
        <v>0</v>
      </c>
      <c r="G78" s="106"/>
      <c r="H78" s="120"/>
    </row>
    <row r="79" spans="1:8" s="104" customFormat="1" ht="15.6" customHeight="1">
      <c r="A79" s="110">
        <v>86449170000173</v>
      </c>
      <c r="B79" s="111" t="s">
        <v>124</v>
      </c>
      <c r="C79" s="112">
        <v>7.9071194E-5</v>
      </c>
      <c r="D79" s="113">
        <v>7933.21</v>
      </c>
      <c r="E79" s="114">
        <v>7933.21</v>
      </c>
      <c r="F79" s="115">
        <v>0</v>
      </c>
      <c r="G79" s="106"/>
      <c r="H79" s="120"/>
    </row>
    <row r="80" spans="1:8" s="104" customFormat="1" ht="15.6" customHeight="1">
      <c r="A80" s="110">
        <v>75568154000183</v>
      </c>
      <c r="B80" s="111" t="s">
        <v>97</v>
      </c>
      <c r="C80" s="112">
        <v>4.1412355E-5</v>
      </c>
      <c r="D80" s="113">
        <v>4154.8999999999996</v>
      </c>
      <c r="E80" s="114">
        <v>4154.8999999999996</v>
      </c>
      <c r="F80" s="115">
        <v>0</v>
      </c>
      <c r="G80" s="106"/>
      <c r="H80" s="120"/>
    </row>
    <row r="81" spans="1:8" s="104" customFormat="1" ht="15.6" customHeight="1">
      <c r="A81" s="110">
        <v>86448057000173</v>
      </c>
      <c r="B81" s="111" t="s">
        <v>76</v>
      </c>
      <c r="C81" s="112">
        <v>1.05879337E-4</v>
      </c>
      <c r="D81" s="113">
        <v>10622.87</v>
      </c>
      <c r="E81" s="114">
        <v>10622.87</v>
      </c>
      <c r="F81" s="115">
        <v>0</v>
      </c>
      <c r="G81" s="106"/>
      <c r="H81" s="120"/>
    </row>
    <row r="82" spans="1:8" s="104" customFormat="1" ht="15.6" customHeight="1">
      <c r="A82" s="110">
        <v>87656989000174</v>
      </c>
      <c r="B82" s="111" t="s">
        <v>66</v>
      </c>
      <c r="C82" s="112">
        <v>1.95974058E-4</v>
      </c>
      <c r="D82" s="113">
        <v>19662.07</v>
      </c>
      <c r="E82" s="114">
        <v>19662.07</v>
      </c>
      <c r="F82" s="115">
        <v>0</v>
      </c>
      <c r="G82" s="106"/>
      <c r="H82" s="120"/>
    </row>
    <row r="83" spans="1:8" s="104" customFormat="1" ht="15.6" customHeight="1">
      <c r="A83" s="110">
        <v>97081434000103</v>
      </c>
      <c r="B83" s="111" t="s">
        <v>77</v>
      </c>
      <c r="C83" s="112">
        <v>2.52238706E-4</v>
      </c>
      <c r="D83" s="113">
        <v>25307.1</v>
      </c>
      <c r="E83" s="114">
        <v>25307.1</v>
      </c>
      <c r="F83" s="115">
        <v>0</v>
      </c>
      <c r="G83" s="106"/>
      <c r="H83" s="120"/>
    </row>
    <row r="84" spans="1:8" s="104" customFormat="1" ht="15.6" customHeight="1">
      <c r="A84" s="110">
        <v>97839922000129</v>
      </c>
      <c r="B84" s="111" t="s">
        <v>64</v>
      </c>
      <c r="C84" s="112">
        <v>2.8085877E-4</v>
      </c>
      <c r="D84" s="113">
        <v>28178.55</v>
      </c>
      <c r="E84" s="114">
        <v>28178.55</v>
      </c>
      <c r="F84" s="115">
        <v>0</v>
      </c>
      <c r="G84" s="106"/>
      <c r="H84" s="120"/>
    </row>
    <row r="85" spans="1:8" s="104" customFormat="1" ht="15.6" customHeight="1">
      <c r="A85" s="110">
        <v>9257558000121</v>
      </c>
      <c r="B85" s="111" t="s">
        <v>78</v>
      </c>
      <c r="C85" s="112">
        <v>8.5761419100000003E-4</v>
      </c>
      <c r="D85" s="113">
        <v>86044.4</v>
      </c>
      <c r="E85" s="114">
        <v>86044.4</v>
      </c>
      <c r="F85" s="115">
        <v>0</v>
      </c>
      <c r="G85" s="106"/>
      <c r="H85" s="120"/>
    </row>
    <row r="86" spans="1:8" s="104" customFormat="1" ht="15.6" customHeight="1">
      <c r="A86" s="110">
        <v>95824322000161</v>
      </c>
      <c r="B86" s="111" t="s">
        <v>79</v>
      </c>
      <c r="C86" s="112">
        <v>1.8857208199999999E-4</v>
      </c>
      <c r="D86" s="113">
        <v>18919.43</v>
      </c>
      <c r="E86" s="114">
        <v>18919.43</v>
      </c>
      <c r="F86" s="115">
        <v>0</v>
      </c>
      <c r="G86" s="106"/>
      <c r="H86" s="120"/>
    </row>
    <row r="87" spans="1:8" s="104" customFormat="1" ht="15.6" customHeight="1">
      <c r="A87" s="110">
        <v>90660754000160</v>
      </c>
      <c r="B87" s="111" t="s">
        <v>65</v>
      </c>
      <c r="C87" s="112">
        <v>7.0436964099999998E-4</v>
      </c>
      <c r="D87" s="113">
        <v>70669.38</v>
      </c>
      <c r="E87" s="114">
        <v>70669.38</v>
      </c>
      <c r="F87" s="115">
        <v>0</v>
      </c>
      <c r="G87" s="106"/>
      <c r="H87" s="120"/>
    </row>
    <row r="88" spans="1:8" s="104" customFormat="1" ht="15.6" customHeight="1">
      <c r="A88" s="110">
        <v>91950261000128</v>
      </c>
      <c r="B88" s="111" t="s">
        <v>67</v>
      </c>
      <c r="C88" s="112">
        <v>2.46376848E-4</v>
      </c>
      <c r="D88" s="113">
        <v>24718.98</v>
      </c>
      <c r="E88" s="114">
        <v>24718.98</v>
      </c>
      <c r="F88" s="115">
        <v>0</v>
      </c>
      <c r="G88" s="106"/>
      <c r="H88" s="120"/>
    </row>
    <row r="89" spans="1:8" s="104" customFormat="1" ht="15.6" customHeight="1">
      <c r="A89" s="110">
        <v>89435598000155</v>
      </c>
      <c r="B89" s="111" t="s">
        <v>80</v>
      </c>
      <c r="C89" s="112">
        <v>1.5571469899999999E-4</v>
      </c>
      <c r="D89" s="113">
        <v>15622.85</v>
      </c>
      <c r="E89" s="114">
        <v>15622.85</v>
      </c>
      <c r="F89" s="115">
        <v>0</v>
      </c>
      <c r="G89" s="106"/>
      <c r="H89" s="120"/>
    </row>
    <row r="90" spans="1:8" s="104" customFormat="1" ht="15.6" customHeight="1">
      <c r="A90" s="110">
        <v>97505838000179</v>
      </c>
      <c r="B90" s="111" t="s">
        <v>100</v>
      </c>
      <c r="C90" s="112">
        <v>1.3976393099999999E-4</v>
      </c>
      <c r="D90" s="113">
        <v>14022.51</v>
      </c>
      <c r="E90" s="114">
        <v>14022.51</v>
      </c>
      <c r="F90" s="115">
        <v>0</v>
      </c>
      <c r="G90" s="106"/>
      <c r="H90" s="120"/>
    </row>
    <row r="91" spans="1:8" s="104" customFormat="1" ht="15.6" customHeight="1">
      <c r="A91" s="110">
        <v>98042963000152</v>
      </c>
      <c r="B91" s="111" t="s">
        <v>81</v>
      </c>
      <c r="C91" s="112">
        <v>9.7400912999999993E-5</v>
      </c>
      <c r="D91" s="113">
        <v>9772.23</v>
      </c>
      <c r="E91" s="114">
        <v>9772.23</v>
      </c>
      <c r="F91" s="115">
        <v>0</v>
      </c>
      <c r="G91" s="106"/>
      <c r="H91" s="120"/>
    </row>
    <row r="92" spans="1:8" s="104" customFormat="1" ht="15.6" customHeight="1">
      <c r="A92" s="110">
        <v>55188502000180</v>
      </c>
      <c r="B92" s="111" t="s">
        <v>82</v>
      </c>
      <c r="C92" s="112">
        <v>6.5071787E-5</v>
      </c>
      <c r="D92" s="113">
        <v>6528.65</v>
      </c>
      <c r="E92" s="114">
        <v>6528.65</v>
      </c>
      <c r="F92" s="115">
        <v>0</v>
      </c>
      <c r="G92" s="106"/>
      <c r="H92" s="120"/>
    </row>
    <row r="93" spans="1:8" s="104" customFormat="1" ht="15.6" customHeight="1">
      <c r="A93" s="110">
        <v>86444163000189</v>
      </c>
      <c r="B93" s="111" t="s">
        <v>83</v>
      </c>
      <c r="C93" s="112">
        <v>4.00247232E-4</v>
      </c>
      <c r="D93" s="113">
        <v>40156.79</v>
      </c>
      <c r="E93" s="114">
        <v>40156.79</v>
      </c>
      <c r="F93" s="115">
        <v>0</v>
      </c>
      <c r="G93" s="106"/>
      <c r="H93" s="120"/>
    </row>
    <row r="94" spans="1:8" s="104" customFormat="1" ht="15.6" customHeight="1">
      <c r="A94" s="110">
        <v>11615872000180</v>
      </c>
      <c r="B94" s="111" t="s">
        <v>84</v>
      </c>
      <c r="C94" s="112">
        <v>2.0337593000000001E-5</v>
      </c>
      <c r="D94" s="113">
        <v>2040.47</v>
      </c>
      <c r="E94" s="114">
        <v>2040.47</v>
      </c>
      <c r="F94" s="115">
        <v>0</v>
      </c>
      <c r="G94" s="106"/>
      <c r="H94" s="120"/>
    </row>
    <row r="95" spans="1:8" s="104" customFormat="1" ht="15.6" customHeight="1">
      <c r="A95" s="110">
        <v>11810343000138</v>
      </c>
      <c r="B95" s="111" t="s">
        <v>98</v>
      </c>
      <c r="C95" s="112">
        <v>3.9442554000000002E-5</v>
      </c>
      <c r="D95" s="113">
        <v>3957.27</v>
      </c>
      <c r="E95" s="114">
        <v>3957.27</v>
      </c>
      <c r="F95" s="115">
        <v>0</v>
      </c>
      <c r="G95" s="106"/>
      <c r="H95" s="120"/>
    </row>
    <row r="96" spans="1:8" s="104" customFormat="1" ht="15.6" customHeight="1">
      <c r="A96" s="110">
        <v>78829843000192</v>
      </c>
      <c r="B96" s="111" t="s">
        <v>99</v>
      </c>
      <c r="C96" s="112">
        <v>1.2810549900000001E-4</v>
      </c>
      <c r="D96" s="113">
        <v>12852.82</v>
      </c>
      <c r="E96" s="114">
        <v>12852.82</v>
      </c>
      <c r="F96" s="115">
        <v>0</v>
      </c>
      <c r="G96" s="106"/>
      <c r="H96" s="120"/>
    </row>
    <row r="97" spans="1:8" s="104" customFormat="1" ht="15.6" customHeight="1">
      <c r="A97" s="110">
        <v>52777034000190</v>
      </c>
      <c r="B97" s="111" t="s">
        <v>85</v>
      </c>
      <c r="C97" s="112">
        <v>3.28551801E-4</v>
      </c>
      <c r="D97" s="113">
        <v>32963.589999999997</v>
      </c>
      <c r="E97" s="114">
        <v>32963.589999999997</v>
      </c>
      <c r="F97" s="115">
        <v>0</v>
      </c>
      <c r="G97" s="106"/>
      <c r="H97" s="120"/>
    </row>
  </sheetData>
  <autoFilter ref="A17:H93" xr:uid="{00000000-0001-0000-0100-000000000000}"/>
  <printOptions horizontalCentered="1"/>
  <pageMargins left="0.23622047244094491" right="0.23622047244094491" top="0.59055118110236227" bottom="0.78740157480314965" header="0.31496062992125984" footer="0.31496062992125984"/>
  <pageSetup paperSize="9" firstPageNumber="2" fitToHeight="0" orientation="portrait" useFirstPageNumber="1" r:id="rId1"/>
  <headerFooter differentFirst="1">
    <oddFooter>&amp;LCCEE Confidencial&amp;C&amp;D&amp;RPágina &amp;P</oddFooter>
    <firstFooter>&amp;LCCEE Confidencial&amp;R&amp;[Pagina]</first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3</vt:i4>
      </vt:variant>
    </vt:vector>
  </HeadingPairs>
  <TitlesOfParts>
    <vt:vector size="6" baseType="lpstr">
      <vt:lpstr>Capa</vt:lpstr>
      <vt:lpstr>Demonstrativo Consolidado</vt:lpstr>
      <vt:lpstr>Dem.Valores Repassados Maio</vt:lpstr>
      <vt:lpstr>'Dem.Valores Repassados Maio'!Area_de_impressao</vt:lpstr>
      <vt:lpstr>'Demonstrativo Consolidado'!Area_de_impressao</vt:lpstr>
      <vt:lpstr>'Dem.Valores Repassados Maio'!Titulos_de_impressao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Tiago Kiill</dc:creator>
  <cp:lastModifiedBy>Kauane Araujo Silva</cp:lastModifiedBy>
  <cp:lastPrinted>2023-07-26T15:11:54Z</cp:lastPrinted>
  <dcterms:created xsi:type="dcterms:W3CDTF">2012-10-17T17:08:51Z</dcterms:created>
  <dcterms:modified xsi:type="dcterms:W3CDTF">2024-05-15T20:58:05Z</dcterms:modified>
</cp:coreProperties>
</file>